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 codeName="{144559BF-596A-2B24-0A50-F0D1D4C42CD1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h Sifuentes\Dropbox\sarah conabio (1)\maestria\SACIM_Mx\"/>
    </mc:Choice>
  </mc:AlternateContent>
  <xr:revisionPtr revIDLastSave="0" documentId="13_ncr:1_{139D077A-2B6E-442E-90F0-6AA7F0CE50EE}" xr6:coauthVersionLast="45" xr6:coauthVersionMax="45" xr10:uidLastSave="{00000000-0000-0000-0000-000000000000}"/>
  <bookViews>
    <workbookView xWindow="28680" yWindow="-120" windowWidth="20730" windowHeight="11160" activeTab="1" xr2:uid="{F275B591-FB51-422F-91C3-93F53414A485}"/>
  </bookViews>
  <sheets>
    <sheet name="Evaluación" sheetId="1" r:id="rId1"/>
    <sheet name="Imprime_evaluació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F57" i="2" l="1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4" i="2"/>
  <c r="F25" i="2"/>
  <c r="F26" i="2"/>
  <c r="F27" i="2"/>
  <c r="F28" i="2"/>
  <c r="F29" i="2"/>
  <c r="F30" i="2"/>
  <c r="F31" i="2"/>
  <c r="F32" i="2"/>
  <c r="F33" i="2"/>
  <c r="F34" i="2"/>
  <c r="F35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B6" i="2" l="1"/>
  <c r="B7" i="2"/>
  <c r="B8" i="2"/>
  <c r="B5" i="2"/>
  <c r="H60" i="1" l="1"/>
  <c r="H11" i="1" l="1"/>
  <c r="H12" i="1"/>
  <c r="H13" i="1"/>
  <c r="H14" i="1"/>
  <c r="H15" i="1"/>
  <c r="H16" i="1"/>
  <c r="H17" i="1"/>
  <c r="K71" i="1"/>
  <c r="H61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18" i="1"/>
  <c r="G65" i="1" l="1"/>
  <c r="F62" i="2" s="1"/>
  <c r="H21" i="1"/>
  <c r="J69" i="1"/>
  <c r="G69" i="1"/>
  <c r="G68" i="1"/>
  <c r="H23" i="1"/>
  <c r="J70" i="1"/>
  <c r="G66" i="1"/>
  <c r="F63" i="2" s="1"/>
  <c r="H22" i="1"/>
  <c r="H19" i="1"/>
  <c r="H20" i="1"/>
  <c r="L70" i="1" l="1"/>
  <c r="F66" i="2"/>
  <c r="L69" i="1"/>
  <c r="F65" i="2"/>
  <c r="G67" i="1"/>
  <c r="G71" i="1"/>
  <c r="F68" i="2" s="1"/>
  <c r="G64" i="1"/>
  <c r="F61" i="2" s="1"/>
  <c r="G63" i="1"/>
  <c r="F6" i="2" s="1"/>
  <c r="G72" i="1"/>
  <c r="F69" i="2" s="1"/>
  <c r="J68" i="1"/>
  <c r="J71" i="1" s="1"/>
  <c r="L68" i="1" l="1"/>
  <c r="L71" i="1" s="1"/>
  <c r="F64" i="2"/>
  <c r="G62" i="1"/>
  <c r="G70" i="1"/>
  <c r="F67" i="2" s="1"/>
  <c r="F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Sifuentes</author>
  </authors>
  <commentList>
    <comment ref="E15" authorId="0" shapeId="0" xr:uid="{D3412771-2A5B-44E0-94CC-C0E4DFB393B9}">
      <text>
        <r>
          <rPr>
            <b/>
            <sz val="9"/>
            <color indexed="81"/>
            <rFont val="Tahoma"/>
            <family val="2"/>
          </rPr>
          <t>Valor alto= 2</t>
        </r>
        <r>
          <rPr>
            <sz val="9"/>
            <color indexed="81"/>
            <rFont val="Tahoma"/>
            <family val="2"/>
          </rPr>
          <t xml:space="preserve">, se conoce bien el rango de distribución natural y en donde se ha introducido y coincide con el clima de la zona en la que se va a introducir el taxón; </t>
        </r>
        <r>
          <rPr>
            <b/>
            <sz val="9"/>
            <color indexed="81"/>
            <rFont val="Tahoma"/>
            <family val="2"/>
          </rPr>
          <t>Intermedio= 1</t>
        </r>
        <r>
          <rPr>
            <sz val="9"/>
            <color indexed="81"/>
            <rFont val="Tahoma"/>
            <family val="2"/>
          </rPr>
          <t xml:space="preserve">, el rango de distribución natural o introducido no es bien conocido pero hay cierta confianza de que coincide con el clima en la zona en la que se va a introducir el taxón; </t>
        </r>
        <r>
          <rPr>
            <b/>
            <sz val="9"/>
            <color indexed="81"/>
            <rFont val="Tahoma"/>
            <family val="2"/>
          </rPr>
          <t>Bajo= 0</t>
        </r>
        <r>
          <rPr>
            <sz val="9"/>
            <color indexed="81"/>
            <rFont val="Tahoma"/>
            <family val="2"/>
          </rPr>
          <t>, se desconoce la distribución nativa o introducido se desconoce el clima de las zonas nativas e introducidas</t>
        </r>
      </text>
    </comment>
    <comment ref="E48" authorId="0" shapeId="0" xr:uid="{B7E22B2A-CD27-4F11-99EC-3D3AD7351224}">
      <text>
        <r>
          <rPr>
            <sz val="9"/>
            <color indexed="81"/>
            <rFont val="Tahoma"/>
            <family val="2"/>
          </rPr>
          <t>1 año = 1 (incluye a todas las especies anuales), 
2-3 años = 0 (especies bianuales o de corta vida), 
más de 4 años = -1</t>
        </r>
      </text>
    </comment>
  </commentList>
</comments>
</file>

<file path=xl/sharedStrings.xml><?xml version="1.0" encoding="utf-8"?>
<sst xmlns="http://schemas.openxmlformats.org/spreadsheetml/2006/main" count="282" uniqueCount="115">
  <si>
    <t>Nombre botánico:</t>
  </si>
  <si>
    <t>Nombre común:</t>
  </si>
  <si>
    <t>Nombre familia:</t>
  </si>
  <si>
    <t>RESPUESTA</t>
  </si>
  <si>
    <t>CALIFICACIÓN</t>
  </si>
  <si>
    <t>FUENTE</t>
  </si>
  <si>
    <t>No= 0; Sí= -3</t>
  </si>
  <si>
    <t>C</t>
  </si>
  <si>
    <t>¿La especie se ha naturalizado en el lugar donde se ha sembrado o cultivado?</t>
  </si>
  <si>
    <t>No=-1; Sí= 1</t>
  </si>
  <si>
    <t>¿La especie tiene razas o variedades que sean malezas?</t>
  </si>
  <si>
    <t>No= -1; Sí= 1</t>
  </si>
  <si>
    <t>Alta similitud= 2; Intermedio= 1; Baja o nula= 0</t>
  </si>
  <si>
    <t>Calidad de similitud climática</t>
  </si>
  <si>
    <t>Alta similitud= 2; Baja o nula= 0</t>
  </si>
  <si>
    <t>Especie adaptable a un rango ambiental muy amplio</t>
  </si>
  <si>
    <t>No=0; Sí= 1</t>
  </si>
  <si>
    <t>Hay evidencias de introducciones repetidas fuera de su rango de distribución natural</t>
  </si>
  <si>
    <t>Ver tabla A2 // ?= -1; N=0; S=    -2</t>
  </si>
  <si>
    <t>Naturalizado fuera de su rango nativo de distribución</t>
  </si>
  <si>
    <t>Depende de los resultados de la pregunta 2.01 y 2.02</t>
  </si>
  <si>
    <t>Maleza de jardines o de espacios de uso público urbano</t>
  </si>
  <si>
    <t>E</t>
  </si>
  <si>
    <t>Maleza agrícola, hortícola o forestal</t>
  </si>
  <si>
    <t>A</t>
  </si>
  <si>
    <t>Maleza ambiental</t>
  </si>
  <si>
    <t>Relación filogenética cercana con especies de malezas</t>
  </si>
  <si>
    <t>Produce espinas o estructuras ganchudas</t>
  </si>
  <si>
    <t>No= 0; Sí= 1</t>
  </si>
  <si>
    <t>Alelopática</t>
  </si>
  <si>
    <t>Parásita</t>
  </si>
  <si>
    <t>No adecuado para animales de pastoreo (desagradable)</t>
  </si>
  <si>
    <t>Tóxico a animales</t>
  </si>
  <si>
    <t>Hospedero de plagas o patógenos reconocidos</t>
  </si>
  <si>
    <t>Causa alergias o es tóxico para los humanos</t>
  </si>
  <si>
    <t>Crea un riesgo de incendio en sistemas naturales</t>
  </si>
  <si>
    <t>Es una especie tolerante a la sombra en alguna fase de su ciclo de vida</t>
  </si>
  <si>
    <t>Crece en suelos de México</t>
  </si>
  <si>
    <t>Hábito trepador</t>
  </si>
  <si>
    <t>Crecimiento cerrado o denso</t>
  </si>
  <si>
    <t>Acuática</t>
  </si>
  <si>
    <t>No= 0; Sí= 5</t>
  </si>
  <si>
    <t>Pastos (Poaceae)</t>
  </si>
  <si>
    <t>Plantas fijadoras de nitrógeno</t>
  </si>
  <si>
    <t>Geófita</t>
  </si>
  <si>
    <t>Evidencia de bajo éxito reproductivo en lugares de origen</t>
  </si>
  <si>
    <t>Produce semillas viables</t>
  </si>
  <si>
    <t>Hibridiza de manera natural</t>
  </si>
  <si>
    <t>Autofecundación</t>
  </si>
  <si>
    <t>Requiere de polinizadores especialistas</t>
  </si>
  <si>
    <t>No= 0; Sí= -1</t>
  </si>
  <si>
    <t>Reproducción vegetativa</t>
  </si>
  <si>
    <t>Tiempo generacional mínimo</t>
  </si>
  <si>
    <t>1 año= 1; 2 o 3 años= 0; &gt;4 años= -1</t>
  </si>
  <si>
    <t>Los propágulos probablemente pueden ser dispersados no intencionalmente</t>
  </si>
  <si>
    <t>Los propágulos se dispersan intencionalmente por el humano</t>
  </si>
  <si>
    <t>Los propágulos pueden ser dispersados como contaminantes de productos</t>
  </si>
  <si>
    <t>Propágulos adaptados a dispersión por viento</t>
  </si>
  <si>
    <t>Propágulos con capacidad de flotar</t>
  </si>
  <si>
    <t>Propágulos dispersados por aves</t>
  </si>
  <si>
    <t>Propágulos dispersados por animales (de manera externa)</t>
  </si>
  <si>
    <t>Propágulos dispersados por animales (de forma interna)</t>
  </si>
  <si>
    <t>Abundante producción de semillas</t>
  </si>
  <si>
    <t>Evidencia de que existe un banco de semillas persistente (de más de 1 año)</t>
  </si>
  <si>
    <t>Es controlado por herbicidas</t>
  </si>
  <si>
    <t>No= 1; Sí= -1</t>
  </si>
  <si>
    <t>Es tolerante o se beneficia de mutilación, corte, cultivo o fuego</t>
  </si>
  <si>
    <t>Enemigos naturales efectivos en México</t>
  </si>
  <si>
    <t>Respuesta</t>
  </si>
  <si>
    <t>Tolerancia</t>
  </si>
  <si>
    <t>Puntuación total</t>
  </si>
  <si>
    <t>ACEPTAR</t>
  </si>
  <si>
    <t>Biogeografía</t>
  </si>
  <si>
    <t>EVALUAR</t>
  </si>
  <si>
    <t>Atributos indeseables</t>
  </si>
  <si>
    <t>RECHAZAR</t>
  </si>
  <si>
    <t>Biología/ecología</t>
  </si>
  <si>
    <t>Preguntas contestadas</t>
  </si>
  <si>
    <t>Total</t>
  </si>
  <si>
    <t>Sector afectado</t>
  </si>
  <si>
    <t>Agrícola</t>
  </si>
  <si>
    <t>Ambiental</t>
  </si>
  <si>
    <t>JUSTIFICACIÓN</t>
  </si>
  <si>
    <t>Alta</t>
  </si>
  <si>
    <t>N</t>
  </si>
  <si>
    <t>?</t>
  </si>
  <si>
    <t>S</t>
  </si>
  <si>
    <t>Anual</t>
  </si>
  <si>
    <t>Baja</t>
  </si>
  <si>
    <t>Intermedio</t>
  </si>
  <si>
    <t>Nula</t>
  </si>
  <si>
    <t>Bianual</t>
  </si>
  <si>
    <t>Vida corta</t>
  </si>
  <si>
    <t>&gt;4</t>
  </si>
  <si>
    <t xml:space="preserve">¿Es una especie domesticada? </t>
  </si>
  <si>
    <t>Evaluador:</t>
  </si>
  <si>
    <t>Mínimo de preguntas a contestar</t>
  </si>
  <si>
    <t>Sino se tienen constestadas el mínimo de preguntas, no se puede realizar la evaluación</t>
  </si>
  <si>
    <t>Nativo o naturalizada en hábitats con clima seco (clima tipo B)</t>
  </si>
  <si>
    <t>SISTEMA AUTOMÁTICO DE CAPTURA DE INFORMACIÓN SOBRE MALEZAS (SACIM) - WRA-Mx</t>
  </si>
  <si>
    <t>Bloques de puntuación</t>
  </si>
  <si>
    <t>Clima y distribución</t>
  </si>
  <si>
    <t>Maleza</t>
  </si>
  <si>
    <t>Tipo de planta</t>
  </si>
  <si>
    <t>Reproducción</t>
  </si>
  <si>
    <t>Mecanismos de dispersión</t>
  </si>
  <si>
    <t>Especie adecuada a climas en México</t>
  </si>
  <si>
    <t>SECCION A. BIOGEOGRAFÍA/HISTORIA</t>
  </si>
  <si>
    <t>Domesticación</t>
  </si>
  <si>
    <t>SECCION B. RASGOS INDESEABLES</t>
  </si>
  <si>
    <t>SECCION C. BIOLOGÍA/ECOLOGÍA</t>
  </si>
  <si>
    <t>Rasgos indeseables</t>
  </si>
  <si>
    <t>Atributos de persistencia</t>
  </si>
  <si>
    <t>Oprime el botón para imprimir la evaluación en formato PDF</t>
  </si>
  <si>
    <t xml:space="preserve">  SISTEMA AUTOMÁTICO DE CAPTURA DE INFORMACIÓN SOBRE MALEZAS (SACIM) - WRA-Mx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</si>
</sst>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Helv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4">
    <xf numFmtId="0" fontId="0" fillId="0" borderId="0" xfId="0"/>
    <xf numFmtId="0" fontId="0" fillId="0" borderId="0" xfId="0" applyProtection="1"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" fillId="0" borderId="0" xfId="0" applyFont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6" borderId="6" xfId="0" applyFill="1" applyBorder="1" applyProtection="1"/>
    <xf numFmtId="0" fontId="0" fillId="6" borderId="4" xfId="0" applyFill="1" applyBorder="1" applyProtection="1"/>
    <xf numFmtId="0" fontId="0" fillId="6" borderId="5" xfId="0" applyFill="1" applyBorder="1" applyProtection="1"/>
    <xf numFmtId="0" fontId="0" fillId="6" borderId="1" xfId="0" applyFill="1" applyBorder="1" applyProtection="1"/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7" borderId="4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/>
    </xf>
    <xf numFmtId="0" fontId="12" fillId="6" borderId="6" xfId="0" applyFont="1" applyFill="1" applyBorder="1" applyProtection="1"/>
    <xf numFmtId="0" fontId="12" fillId="6" borderId="4" xfId="0" applyFont="1" applyFill="1" applyBorder="1" applyProtection="1"/>
    <xf numFmtId="0" fontId="12" fillId="6" borderId="4" xfId="0" applyFont="1" applyFill="1" applyBorder="1" applyAlignment="1" applyProtection="1">
      <alignment horizontal="center" vertical="center"/>
    </xf>
    <xf numFmtId="0" fontId="12" fillId="6" borderId="8" xfId="0" applyFont="1" applyFill="1" applyBorder="1" applyAlignment="1" applyProtection="1">
      <alignment horizontal="center" vertical="center"/>
    </xf>
    <xf numFmtId="0" fontId="12" fillId="6" borderId="3" xfId="0" applyFont="1" applyFill="1" applyBorder="1" applyProtection="1"/>
    <xf numFmtId="0" fontId="12" fillId="6" borderId="0" xfId="0" applyFont="1" applyFill="1" applyBorder="1" applyProtection="1"/>
    <xf numFmtId="0" fontId="12" fillId="6" borderId="0" xfId="0" applyFont="1" applyFill="1" applyBorder="1" applyAlignment="1" applyProtection="1">
      <alignment horizontal="center" vertical="center"/>
    </xf>
    <xf numFmtId="0" fontId="12" fillId="6" borderId="17" xfId="0" applyFont="1" applyFill="1" applyBorder="1" applyAlignment="1" applyProtection="1">
      <alignment horizontal="center" vertical="center"/>
    </xf>
    <xf numFmtId="0" fontId="12" fillId="6" borderId="5" xfId="0" applyFont="1" applyFill="1" applyBorder="1" applyProtection="1"/>
    <xf numFmtId="0" fontId="12" fillId="6" borderId="1" xfId="0" applyFont="1" applyFill="1" applyBorder="1" applyProtection="1"/>
    <xf numFmtId="0" fontId="12" fillId="6" borderId="1" xfId="0" applyFont="1" applyFill="1" applyBorder="1" applyAlignment="1" applyProtection="1">
      <alignment horizontal="center" vertical="center"/>
    </xf>
    <xf numFmtId="0" fontId="12" fillId="6" borderId="13" xfId="0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8" fillId="0" borderId="14" xfId="1" applyFont="1" applyFill="1" applyBorder="1" applyAlignment="1" applyProtection="1">
      <alignment horizontal="center" vertical="center"/>
    </xf>
    <xf numFmtId="0" fontId="18" fillId="0" borderId="8" xfId="1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vertical="top"/>
    </xf>
    <xf numFmtId="0" fontId="18" fillId="0" borderId="16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" vertical="center"/>
    </xf>
    <xf numFmtId="0" fontId="18" fillId="0" borderId="18" xfId="1" applyFont="1" applyFill="1" applyBorder="1" applyProtection="1"/>
    <xf numFmtId="0" fontId="18" fillId="0" borderId="20" xfId="1" applyFont="1" applyFill="1" applyBorder="1" applyAlignment="1" applyProtection="1">
      <alignment horizontal="center" vertical="center"/>
    </xf>
    <xf numFmtId="0" fontId="18" fillId="0" borderId="21" xfId="1" applyFont="1" applyFill="1" applyBorder="1" applyProtection="1"/>
    <xf numFmtId="0" fontId="18" fillId="0" borderId="22" xfId="1" applyFont="1" applyFill="1" applyBorder="1" applyAlignment="1" applyProtection="1">
      <alignment horizontal="center" vertical="center"/>
    </xf>
    <xf numFmtId="0" fontId="17" fillId="4" borderId="23" xfId="1" applyFont="1" applyFill="1" applyBorder="1" applyAlignment="1" applyProtection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/>
    </xf>
    <xf numFmtId="0" fontId="17" fillId="4" borderId="17" xfId="1" applyFont="1" applyFill="1" applyBorder="1" applyAlignment="1" applyProtection="1">
      <alignment horizontal="center" vertical="center"/>
    </xf>
    <xf numFmtId="0" fontId="18" fillId="0" borderId="18" xfId="1" applyFont="1" applyFill="1" applyBorder="1" applyAlignment="1" applyProtection="1">
      <alignment horizontal="center" vertical="center"/>
    </xf>
    <xf numFmtId="0" fontId="18" fillId="0" borderId="25" xfId="1" applyFont="1" applyFill="1" applyBorder="1" applyAlignment="1" applyProtection="1">
      <alignment horizontal="center" vertical="center"/>
    </xf>
    <xf numFmtId="0" fontId="17" fillId="4" borderId="13" xfId="1" applyFont="1" applyFill="1" applyBorder="1" applyAlignment="1" applyProtection="1">
      <alignment horizontal="center" vertical="center"/>
    </xf>
    <xf numFmtId="0" fontId="18" fillId="0" borderId="26" xfId="1" applyFont="1" applyFill="1" applyBorder="1" applyAlignment="1" applyProtection="1">
      <alignment horizontal="center" vertical="center"/>
    </xf>
    <xf numFmtId="0" fontId="18" fillId="5" borderId="19" xfId="1" applyFont="1" applyFill="1" applyBorder="1" applyAlignment="1" applyProtection="1">
      <alignment horizontal="center" vertical="center"/>
    </xf>
    <xf numFmtId="0" fontId="18" fillId="5" borderId="20" xfId="1" applyFont="1" applyFill="1" applyBorder="1" applyAlignment="1" applyProtection="1">
      <alignment horizontal="center" vertical="center"/>
    </xf>
    <xf numFmtId="0" fontId="18" fillId="5" borderId="21" xfId="1" applyFont="1" applyFill="1" applyBorder="1" applyAlignment="1" applyProtection="1">
      <alignment horizontal="center" vertical="center"/>
    </xf>
    <xf numFmtId="0" fontId="19" fillId="6" borderId="7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0" fontId="19" fillId="6" borderId="12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9" fillId="6" borderId="1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2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</xf>
    <xf numFmtId="0" fontId="0" fillId="0" borderId="29" xfId="0" applyFont="1" applyBorder="1" applyAlignment="1" applyProtection="1">
      <alignment vertical="center" wrapText="1"/>
    </xf>
    <xf numFmtId="0" fontId="0" fillId="0" borderId="29" xfId="0" applyFont="1" applyBorder="1" applyAlignment="1" applyProtection="1">
      <alignment vertical="center"/>
    </xf>
    <xf numFmtId="0" fontId="4" fillId="10" borderId="22" xfId="0" applyFont="1" applyFill="1" applyBorder="1" applyAlignment="1" applyProtection="1">
      <alignment horizontal="center" vertical="center" wrapText="1"/>
    </xf>
    <xf numFmtId="0" fontId="23" fillId="0" borderId="30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2" fillId="8" borderId="0" xfId="0" applyFont="1" applyFill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3" fillId="9" borderId="28" xfId="0" applyFont="1" applyFill="1" applyBorder="1" applyAlignment="1" applyProtection="1">
      <alignment horizontal="center" vertical="center" wrapText="1"/>
      <protection locked="0"/>
    </xf>
    <xf numFmtId="0" fontId="12" fillId="9" borderId="28" xfId="0" applyFont="1" applyFill="1" applyBorder="1" applyAlignment="1" applyProtection="1">
      <alignment horizontal="center" vertical="center"/>
      <protection locked="0"/>
    </xf>
    <xf numFmtId="0" fontId="12" fillId="9" borderId="28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wrapText="1"/>
    </xf>
    <xf numFmtId="0" fontId="14" fillId="2" borderId="6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27" xfId="0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6" fillId="8" borderId="0" xfId="0" applyFont="1" applyFill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0" fillId="8" borderId="4" xfId="0" applyFill="1" applyBorder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21" fillId="8" borderId="0" xfId="0" applyFont="1" applyFill="1" applyAlignment="1" applyProtection="1">
      <alignment horizontal="center" vertical="center" wrapText="1"/>
    </xf>
    <xf numFmtId="0" fontId="0" fillId="6" borderId="4" xfId="0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20" fillId="9" borderId="29" xfId="0" applyFont="1" applyFill="1" applyBorder="1" applyAlignment="1" applyProtection="1">
      <alignment horizontal="center" vertical="center" wrapText="1"/>
    </xf>
    <xf numFmtId="0" fontId="20" fillId="9" borderId="2" xfId="0" applyFont="1" applyFill="1" applyBorder="1" applyAlignment="1" applyProtection="1">
      <alignment horizontal="center" vertical="center" wrapText="1"/>
    </xf>
    <xf numFmtId="0" fontId="0" fillId="9" borderId="28" xfId="0" applyFont="1" applyFill="1" applyBorder="1" applyAlignment="1" applyProtection="1">
      <alignment horizontal="center" vertical="center" wrapText="1"/>
    </xf>
    <xf numFmtId="0" fontId="0" fillId="9" borderId="2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22" fillId="8" borderId="0" xfId="0" applyFont="1" applyFill="1" applyAlignment="1" applyProtection="1">
      <alignment horizontal="center" vertical="center" wrapText="1"/>
    </xf>
    <xf numFmtId="0" fontId="22" fillId="8" borderId="1" xfId="0" applyFont="1" applyFill="1" applyBorder="1" applyAlignment="1" applyProtection="1">
      <alignment horizontal="center" vertical="center" wrapText="1"/>
    </xf>
    <xf numFmtId="0" fontId="22" fillId="8" borderId="4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14" fontId="12" fillId="0" borderId="6" xfId="0" applyNumberFormat="1" applyFont="1" applyFill="1" applyBorder="1" applyAlignment="1" applyProtection="1">
      <alignment horizontal="center" vertical="center" wrapText="1"/>
    </xf>
    <xf numFmtId="14" fontId="12" fillId="0" borderId="4" xfId="0" applyNumberFormat="1" applyFont="1" applyFill="1" applyBorder="1" applyAlignment="1" applyProtection="1">
      <alignment horizontal="center" vertical="center" wrapText="1"/>
    </xf>
    <xf numFmtId="14" fontId="12" fillId="0" borderId="3" xfId="0" applyNumberFormat="1" applyFont="1" applyFill="1" applyBorder="1" applyAlignment="1" applyProtection="1">
      <alignment horizontal="center" vertical="center" wrapText="1"/>
    </xf>
    <xf numFmtId="14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RAsheet" xfId="1" xr:uid="{19C9E458-BC7E-44F9-8195-7D81BBB4B5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51045</xdr:colOff>
      <xdr:row>1</xdr:row>
      <xdr:rowOff>52916</xdr:rowOff>
    </xdr:from>
    <xdr:ext cx="1453604" cy="560916"/>
    <xdr:sp macro="[0]!IMPRIMIR" textlink="">
      <xdr:nvSpPr>
        <xdr:cNvPr id="3" name="CuadroTexto 2">
          <a:extLst>
            <a:ext uri="{FF2B5EF4-FFF2-40B4-BE49-F238E27FC236}">
              <a16:creationId xmlns:a16="http://schemas.microsoft.com/office/drawing/2014/main" id="{3A02CE1F-935E-439F-BB74-379FB58A9600}"/>
            </a:ext>
          </a:extLst>
        </xdr:cNvPr>
        <xdr:cNvSpPr txBox="1"/>
      </xdr:nvSpPr>
      <xdr:spPr>
        <a:xfrm>
          <a:off x="5702545" y="455083"/>
          <a:ext cx="1453604" cy="560916"/>
        </a:xfrm>
        <a:prstGeom prst="rect">
          <a:avLst/>
        </a:prstGeom>
        <a:solidFill>
          <a:srgbClr val="FF00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s-MX" sz="1400" b="1">
              <a:solidFill>
                <a:schemeClr val="bg1"/>
              </a:solidFill>
            </a:rPr>
            <a:t>IMPRIMIR</a:t>
          </a:r>
        </a:p>
        <a:p>
          <a:pPr algn="ctr"/>
          <a:r>
            <a:rPr lang="es-MX" sz="1400" b="1">
              <a:solidFill>
                <a:schemeClr val="bg1"/>
              </a:solidFill>
            </a:rPr>
            <a:t>EVALUACIÓN</a:t>
          </a:r>
        </a:p>
      </xdr:txBody>
    </xdr:sp>
    <xdr:clientData/>
  </xdr:oneCellAnchor>
  <xdr:twoCellAnchor>
    <xdr:from>
      <xdr:col>6</xdr:col>
      <xdr:colOff>700405</xdr:colOff>
      <xdr:row>3</xdr:row>
      <xdr:rowOff>250190</xdr:rowOff>
    </xdr:from>
    <xdr:to>
      <xdr:col>7</xdr:col>
      <xdr:colOff>102870</xdr:colOff>
      <xdr:row>4</xdr:row>
      <xdr:rowOff>207858</xdr:rowOff>
    </xdr:to>
    <xdr:sp macro="" textlink="">
      <xdr:nvSpPr>
        <xdr:cNvPr id="2" name="Flecha: hacia arriba 1">
          <a:extLst>
            <a:ext uri="{FF2B5EF4-FFF2-40B4-BE49-F238E27FC236}">
              <a16:creationId xmlns:a16="http://schemas.microsoft.com/office/drawing/2014/main" id="{A3A57F9A-9764-4D7F-AED3-3ED7E18ED614}"/>
            </a:ext>
          </a:extLst>
        </xdr:cNvPr>
        <xdr:cNvSpPr/>
      </xdr:nvSpPr>
      <xdr:spPr>
        <a:xfrm>
          <a:off x="6521238" y="1022773"/>
          <a:ext cx="185632" cy="24341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4780-C560-481D-9ACA-DA37F12277C9}">
  <sheetPr codeName="Hoja1"/>
  <dimension ref="A1:AA72"/>
  <sheetViews>
    <sheetView topLeftCell="A3" zoomScale="70" zoomScaleNormal="70" workbookViewId="0">
      <selection activeCell="A3" sqref="A1:XFD1048576"/>
    </sheetView>
  </sheetViews>
  <sheetFormatPr baseColWidth="10" defaultColWidth="11.44140625" defaultRowHeight="14.4" x14ac:dyDescent="0.3"/>
  <cols>
    <col min="1" max="1" width="17.44140625" style="1" customWidth="1"/>
    <col min="2" max="2" width="13" style="1" customWidth="1"/>
    <col min="3" max="3" width="11.44140625" style="1"/>
    <col min="4" max="4" width="24" style="1" customWidth="1"/>
    <col min="5" max="5" width="11.6640625" style="1" hidden="1" customWidth="1"/>
    <col min="6" max="6" width="27" style="1" customWidth="1"/>
    <col min="7" max="7" width="21.33203125" style="1" customWidth="1"/>
    <col min="8" max="8" width="12.5546875" style="1" hidden="1" customWidth="1"/>
    <col min="9" max="9" width="15.109375" style="1" customWidth="1"/>
    <col min="10" max="10" width="15.6640625" style="1" bestFit="1" customWidth="1"/>
    <col min="11" max="11" width="47.109375" style="1" customWidth="1"/>
    <col min="12" max="12" width="17.44140625" style="1" customWidth="1"/>
    <col min="13" max="14" width="11.44140625" style="1" customWidth="1"/>
    <col min="15" max="15" width="12.6640625" style="1" customWidth="1"/>
    <col min="16" max="25" width="11.44140625" style="1" customWidth="1"/>
    <col min="26" max="26" width="13.5546875" style="1" hidden="1" customWidth="1"/>
    <col min="27" max="16384" width="11.44140625" style="1"/>
  </cols>
  <sheetData>
    <row r="1" spans="1:2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x14ac:dyDescent="0.3">
      <c r="A2" s="7"/>
      <c r="B2" s="7"/>
      <c r="C2" s="137" t="s">
        <v>99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7"/>
      <c r="Z2" s="7"/>
      <c r="AA2" s="7"/>
    </row>
    <row r="3" spans="1:27" ht="14.4" customHeight="1" x14ac:dyDescent="0.3">
      <c r="A3" s="7"/>
      <c r="B3" s="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7"/>
      <c r="Z3" s="7"/>
      <c r="AA3" s="7"/>
    </row>
    <row r="4" spans="1:27" ht="22.5" customHeight="1" x14ac:dyDescent="0.3">
      <c r="A4" s="7"/>
      <c r="B4" s="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7"/>
      <c r="Z4" s="7"/>
      <c r="AA4" s="7"/>
    </row>
    <row r="5" spans="1:2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54" customHeight="1" x14ac:dyDescent="0.3">
      <c r="A6" s="104" t="s">
        <v>0</v>
      </c>
      <c r="B6" s="143"/>
      <c r="C6" s="116"/>
      <c r="D6" s="116"/>
      <c r="E6" s="116"/>
      <c r="F6" s="116"/>
      <c r="G6" s="21"/>
      <c r="H6" s="21"/>
      <c r="I6" s="7"/>
      <c r="J6" s="7"/>
      <c r="K6" s="7"/>
      <c r="L6" s="7"/>
      <c r="M6" s="7"/>
      <c r="N6" s="7"/>
      <c r="O6" s="7"/>
      <c r="P6" s="7"/>
      <c r="Q6" s="7"/>
      <c r="R6" s="7"/>
      <c r="S6" s="22"/>
      <c r="T6" s="22"/>
      <c r="U6" s="22"/>
      <c r="V6" s="22"/>
      <c r="W6" s="22"/>
      <c r="X6" s="22"/>
      <c r="Y6" s="7"/>
      <c r="Z6" s="7"/>
      <c r="AA6" s="7"/>
    </row>
    <row r="7" spans="1:27" ht="54" customHeight="1" x14ac:dyDescent="0.3">
      <c r="A7" s="104" t="s">
        <v>1</v>
      </c>
      <c r="B7" s="143"/>
      <c r="C7" s="117"/>
      <c r="D7" s="117"/>
      <c r="E7" s="117"/>
      <c r="F7" s="117"/>
      <c r="G7" s="21"/>
      <c r="H7" s="21"/>
      <c r="I7" s="7"/>
      <c r="J7" s="7"/>
      <c r="K7" s="7"/>
      <c r="L7" s="7"/>
      <c r="M7" s="7"/>
      <c r="N7" s="7"/>
      <c r="O7" s="7"/>
      <c r="P7" s="7"/>
      <c r="Q7" s="7"/>
      <c r="R7" s="7"/>
      <c r="S7" s="22"/>
      <c r="T7" s="22"/>
      <c r="U7" s="22"/>
      <c r="V7" s="22"/>
      <c r="W7" s="22"/>
      <c r="X7" s="22"/>
      <c r="Y7" s="7"/>
      <c r="Z7" s="7"/>
      <c r="AA7" s="7"/>
    </row>
    <row r="8" spans="1:27" ht="53.4" customHeight="1" x14ac:dyDescent="0.3">
      <c r="A8" s="104" t="s">
        <v>2</v>
      </c>
      <c r="B8" s="143"/>
      <c r="C8" s="118"/>
      <c r="D8" s="118"/>
      <c r="E8" s="118"/>
      <c r="F8" s="118"/>
      <c r="G8" s="21"/>
      <c r="H8" s="21"/>
      <c r="I8" s="7"/>
      <c r="J8" s="7"/>
      <c r="K8" s="7"/>
      <c r="L8" s="7"/>
      <c r="M8" s="7"/>
      <c r="N8" s="7"/>
      <c r="O8" s="7"/>
      <c r="P8" s="7"/>
      <c r="Q8" s="7"/>
      <c r="R8" s="7"/>
      <c r="S8" s="22"/>
      <c r="T8" s="22"/>
      <c r="U8" s="22"/>
      <c r="V8" s="22"/>
      <c r="W8" s="22"/>
      <c r="X8" s="22"/>
      <c r="Y8" s="7"/>
      <c r="Z8" s="7"/>
      <c r="AA8" s="7"/>
    </row>
    <row r="9" spans="1:27" ht="54" customHeight="1" x14ac:dyDescent="0.3">
      <c r="A9" s="104" t="s">
        <v>95</v>
      </c>
      <c r="B9" s="143"/>
      <c r="C9" s="118"/>
      <c r="D9" s="118"/>
      <c r="E9" s="118"/>
      <c r="F9" s="118"/>
      <c r="G9" s="21"/>
      <c r="H9" s="21"/>
      <c r="I9" s="7"/>
      <c r="J9" s="7"/>
      <c r="K9" s="7"/>
      <c r="L9" s="7"/>
      <c r="M9" s="7"/>
      <c r="N9" s="7"/>
      <c r="O9" s="7"/>
      <c r="P9" s="7"/>
      <c r="Q9" s="7"/>
      <c r="R9" s="7"/>
      <c r="S9" s="22"/>
      <c r="T9" s="22"/>
      <c r="U9" s="22"/>
      <c r="V9" s="22"/>
      <c r="W9" s="22"/>
      <c r="X9" s="22"/>
      <c r="Y9" s="7"/>
      <c r="Z9" s="7"/>
      <c r="AA9" s="7"/>
    </row>
    <row r="10" spans="1:27" ht="18" x14ac:dyDescent="0.35">
      <c r="A10" s="108" t="s">
        <v>107</v>
      </c>
      <c r="B10" s="108"/>
      <c r="C10" s="108"/>
      <c r="D10" s="108"/>
      <c r="E10" s="108"/>
      <c r="F10" s="108"/>
      <c r="G10" s="29" t="s">
        <v>3</v>
      </c>
      <c r="H10" s="46" t="s">
        <v>4</v>
      </c>
      <c r="I10" s="125" t="s">
        <v>82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7" t="s">
        <v>5</v>
      </c>
      <c r="T10" s="127"/>
      <c r="U10" s="127"/>
      <c r="V10" s="127"/>
      <c r="W10" s="127"/>
      <c r="X10" s="127"/>
      <c r="Y10" s="7"/>
      <c r="Z10" s="7"/>
      <c r="AA10" s="7"/>
    </row>
    <row r="11" spans="1:27" ht="104.4" customHeight="1" x14ac:dyDescent="0.3">
      <c r="A11" s="109" t="s">
        <v>108</v>
      </c>
      <c r="B11" s="69">
        <v>1.01</v>
      </c>
      <c r="C11" s="106" t="s">
        <v>94</v>
      </c>
      <c r="D11" s="106"/>
      <c r="E11" s="25" t="s">
        <v>6</v>
      </c>
      <c r="F11" s="25" t="s">
        <v>7</v>
      </c>
      <c r="G11" s="17"/>
      <c r="H11" s="2" t="str">
        <f>IF(G11="S",-3, IF(G11="N",0,IF(G11="?","NA","error")))</f>
        <v>error</v>
      </c>
      <c r="I11" s="99"/>
      <c r="J11" s="100"/>
      <c r="K11" s="100"/>
      <c r="L11" s="100"/>
      <c r="M11" s="100"/>
      <c r="N11" s="100"/>
      <c r="O11" s="100"/>
      <c r="P11" s="100"/>
      <c r="Q11" s="100"/>
      <c r="R11" s="101"/>
      <c r="S11" s="110"/>
      <c r="T11" s="111"/>
      <c r="U11" s="111"/>
      <c r="V11" s="111"/>
      <c r="W11" s="111"/>
      <c r="X11" s="111"/>
      <c r="Y11" s="7"/>
      <c r="Z11" s="45" t="s">
        <v>86</v>
      </c>
      <c r="AA11" s="7"/>
    </row>
    <row r="12" spans="1:27" ht="105" customHeight="1" x14ac:dyDescent="0.3">
      <c r="A12" s="109"/>
      <c r="B12" s="69">
        <v>1.02</v>
      </c>
      <c r="C12" s="104" t="s">
        <v>8</v>
      </c>
      <c r="D12" s="104"/>
      <c r="E12" s="25" t="s">
        <v>9</v>
      </c>
      <c r="F12" s="25" t="s">
        <v>7</v>
      </c>
      <c r="G12" s="17"/>
      <c r="H12" s="2" t="str">
        <f>IF(G12="S",1, IF(G12="N",-1,IF(G12="?","NA","error")))</f>
        <v>error</v>
      </c>
      <c r="I12" s="99"/>
      <c r="J12" s="100"/>
      <c r="K12" s="100"/>
      <c r="L12" s="100"/>
      <c r="M12" s="100"/>
      <c r="N12" s="100"/>
      <c r="O12" s="100"/>
      <c r="P12" s="100"/>
      <c r="Q12" s="100"/>
      <c r="R12" s="101"/>
      <c r="S12" s="110"/>
      <c r="T12" s="111"/>
      <c r="U12" s="111"/>
      <c r="V12" s="111"/>
      <c r="W12" s="111"/>
      <c r="X12" s="111"/>
      <c r="Y12" s="7"/>
      <c r="Z12" s="45" t="s">
        <v>84</v>
      </c>
      <c r="AA12" s="7"/>
    </row>
    <row r="13" spans="1:27" ht="105" customHeight="1" x14ac:dyDescent="0.3">
      <c r="A13" s="138"/>
      <c r="B13" s="71">
        <v>1.03</v>
      </c>
      <c r="C13" s="105" t="s">
        <v>10</v>
      </c>
      <c r="D13" s="105"/>
      <c r="E13" s="26" t="s">
        <v>11</v>
      </c>
      <c r="F13" s="26" t="s">
        <v>7</v>
      </c>
      <c r="G13" s="17"/>
      <c r="H13" s="3" t="str">
        <f>IF(G13="S",1, IF(G13="N",-1,IF(G13="?","NA","error")))</f>
        <v>error</v>
      </c>
      <c r="I13" s="119"/>
      <c r="J13" s="120"/>
      <c r="K13" s="120"/>
      <c r="L13" s="120"/>
      <c r="M13" s="120"/>
      <c r="N13" s="120"/>
      <c r="O13" s="120"/>
      <c r="P13" s="120"/>
      <c r="Q13" s="120"/>
      <c r="R13" s="121"/>
      <c r="S13" s="112"/>
      <c r="T13" s="113"/>
      <c r="U13" s="113"/>
      <c r="V13" s="113"/>
      <c r="W13" s="113"/>
      <c r="X13" s="113"/>
      <c r="Y13" s="7"/>
      <c r="Z13" s="45" t="s">
        <v>85</v>
      </c>
      <c r="AA13" s="7"/>
    </row>
    <row r="14" spans="1:27" ht="105" customHeight="1" x14ac:dyDescent="0.3">
      <c r="A14" s="139" t="s">
        <v>101</v>
      </c>
      <c r="B14" s="72">
        <v>2.0099999999999998</v>
      </c>
      <c r="C14" s="106" t="s">
        <v>106</v>
      </c>
      <c r="D14" s="106"/>
      <c r="E14" s="8" t="s">
        <v>12</v>
      </c>
      <c r="F14" s="8"/>
      <c r="G14" s="18"/>
      <c r="H14" s="4" t="str">
        <f>IF(G14="alta",2, IF(G14="intermedio",1,IF(G14="baja",0,IF(G14="nula",0,"error"))))</f>
        <v>error</v>
      </c>
      <c r="I14" s="122"/>
      <c r="J14" s="123"/>
      <c r="K14" s="123"/>
      <c r="L14" s="123"/>
      <c r="M14" s="123"/>
      <c r="N14" s="123"/>
      <c r="O14" s="123"/>
      <c r="P14" s="123"/>
      <c r="Q14" s="123"/>
      <c r="R14" s="124"/>
      <c r="S14" s="114"/>
      <c r="T14" s="115"/>
      <c r="U14" s="115"/>
      <c r="V14" s="115"/>
      <c r="W14" s="115"/>
      <c r="X14" s="115"/>
      <c r="Y14" s="7"/>
      <c r="Z14" s="45" t="s">
        <v>83</v>
      </c>
      <c r="AA14" s="7"/>
    </row>
    <row r="15" spans="1:27" ht="105" customHeight="1" x14ac:dyDescent="0.3">
      <c r="A15" s="109"/>
      <c r="B15" s="72">
        <v>2.02</v>
      </c>
      <c r="C15" s="104" t="s">
        <v>13</v>
      </c>
      <c r="D15" s="104"/>
      <c r="E15" s="8" t="s">
        <v>14</v>
      </c>
      <c r="F15" s="8"/>
      <c r="G15" s="17"/>
      <c r="H15" s="4" t="str">
        <f>IF(G15="alta",2, IF(G15="intermedio",1,IF(G15="baja",0,IF(G15="nula",0,"error"))))</f>
        <v>error</v>
      </c>
      <c r="I15" s="99"/>
      <c r="J15" s="100"/>
      <c r="K15" s="100"/>
      <c r="L15" s="100"/>
      <c r="M15" s="100"/>
      <c r="N15" s="100"/>
      <c r="O15" s="100"/>
      <c r="P15" s="100"/>
      <c r="Q15" s="100"/>
      <c r="R15" s="101"/>
      <c r="S15" s="110"/>
      <c r="T15" s="111"/>
      <c r="U15" s="111"/>
      <c r="V15" s="111"/>
      <c r="W15" s="111"/>
      <c r="X15" s="111"/>
      <c r="Y15" s="7"/>
      <c r="Z15" s="45" t="s">
        <v>89</v>
      </c>
      <c r="AA15" s="7"/>
    </row>
    <row r="16" spans="1:27" ht="105" customHeight="1" x14ac:dyDescent="0.3">
      <c r="A16" s="109"/>
      <c r="B16" s="72">
        <v>2.0299999999999998</v>
      </c>
      <c r="C16" s="104" t="s">
        <v>15</v>
      </c>
      <c r="D16" s="104"/>
      <c r="E16" s="25" t="s">
        <v>16</v>
      </c>
      <c r="F16" s="25" t="s">
        <v>7</v>
      </c>
      <c r="G16" s="17"/>
      <c r="H16" s="2" t="str">
        <f>IF(G16="S",1, IF(G16="N",0,IF(G16="?","NA","error")))</f>
        <v>error</v>
      </c>
      <c r="I16" s="99"/>
      <c r="J16" s="100"/>
      <c r="K16" s="100"/>
      <c r="L16" s="100"/>
      <c r="M16" s="100"/>
      <c r="N16" s="100"/>
      <c r="O16" s="100"/>
      <c r="P16" s="100"/>
      <c r="Q16" s="100"/>
      <c r="R16" s="101"/>
      <c r="S16" s="110"/>
      <c r="T16" s="111"/>
      <c r="U16" s="111"/>
      <c r="V16" s="111"/>
      <c r="W16" s="111"/>
      <c r="X16" s="111"/>
      <c r="Y16" s="7"/>
      <c r="Z16" s="45" t="s">
        <v>88</v>
      </c>
      <c r="AA16" s="7"/>
    </row>
    <row r="17" spans="1:27" ht="105" customHeight="1" x14ac:dyDescent="0.3">
      <c r="A17" s="109"/>
      <c r="B17" s="72">
        <v>2.04</v>
      </c>
      <c r="C17" s="104" t="s">
        <v>98</v>
      </c>
      <c r="D17" s="104"/>
      <c r="E17" s="25" t="s">
        <v>16</v>
      </c>
      <c r="F17" s="25" t="s">
        <v>7</v>
      </c>
      <c r="G17" s="17"/>
      <c r="H17" s="2" t="str">
        <f t="shared" ref="H17" si="0">IF(G17="S",1, IF(G17="N",0,IF(G17="?","NA","error")))</f>
        <v>error</v>
      </c>
      <c r="I17" s="99"/>
      <c r="J17" s="100"/>
      <c r="K17" s="100"/>
      <c r="L17" s="100"/>
      <c r="M17" s="100"/>
      <c r="N17" s="100"/>
      <c r="O17" s="100"/>
      <c r="P17" s="100"/>
      <c r="Q17" s="100"/>
      <c r="R17" s="101"/>
      <c r="S17" s="110"/>
      <c r="T17" s="111"/>
      <c r="U17" s="111"/>
      <c r="V17" s="111"/>
      <c r="W17" s="111"/>
      <c r="X17" s="111"/>
      <c r="Y17" s="7"/>
      <c r="Z17" s="45" t="s">
        <v>90</v>
      </c>
      <c r="AA17" s="7"/>
    </row>
    <row r="18" spans="1:27" ht="105" customHeight="1" x14ac:dyDescent="0.3">
      <c r="A18" s="138"/>
      <c r="B18" s="71">
        <v>2.0499999999999998</v>
      </c>
      <c r="C18" s="105" t="s">
        <v>17</v>
      </c>
      <c r="D18" s="105"/>
      <c r="E18" s="9" t="s">
        <v>18</v>
      </c>
      <c r="F18" s="10"/>
      <c r="G18" s="19"/>
      <c r="H18" s="3" t="str">
        <f>IF(G18="?",-1, IF(G18="N",0,IF(G18="S",-2,IF(G18="nula",0,"error"))))</f>
        <v>error</v>
      </c>
      <c r="I18" s="119"/>
      <c r="J18" s="120"/>
      <c r="K18" s="120"/>
      <c r="L18" s="120"/>
      <c r="M18" s="120"/>
      <c r="N18" s="120"/>
      <c r="O18" s="120"/>
      <c r="P18" s="120"/>
      <c r="Q18" s="120"/>
      <c r="R18" s="121"/>
      <c r="S18" s="112"/>
      <c r="T18" s="113"/>
      <c r="U18" s="113"/>
      <c r="V18" s="113"/>
      <c r="W18" s="113"/>
      <c r="X18" s="113"/>
      <c r="Y18" s="7"/>
      <c r="Z18" s="45" t="s">
        <v>87</v>
      </c>
      <c r="AA18" s="7"/>
    </row>
    <row r="19" spans="1:27" ht="104.4" customHeight="1" x14ac:dyDescent="0.3">
      <c r="A19" s="139" t="s">
        <v>102</v>
      </c>
      <c r="B19" s="72">
        <v>3.01</v>
      </c>
      <c r="C19" s="106" t="s">
        <v>19</v>
      </c>
      <c r="D19" s="106"/>
      <c r="E19" s="11" t="s">
        <v>20</v>
      </c>
      <c r="F19" s="12" t="s">
        <v>7</v>
      </c>
      <c r="G19" s="17"/>
      <c r="H19" s="2" t="str">
        <f>IF(AND(G19="S",H14=0,H15=0),2,IF(AND(G19="S",H14=0,H15=1),1,IF(AND(G19="S",H14=0,H15=2),1,IF(AND(G19="S",H14=1,H15=0),2,IF(AND(G19="S",H14=1,H15=1),2,IF(AND(G19="S",H14=1,H15=2),1,IF(AND(G19="S",H14=2),2,IF(AND(G19="N",H18=-1),-1,IF(AND(G19="N",H18=0),0,IF(AND(G19="N",H18=-2),-2,"error"))))))))))</f>
        <v>error</v>
      </c>
      <c r="I19" s="122"/>
      <c r="J19" s="123"/>
      <c r="K19" s="123"/>
      <c r="L19" s="123"/>
      <c r="M19" s="123"/>
      <c r="N19" s="123"/>
      <c r="O19" s="123"/>
      <c r="P19" s="123"/>
      <c r="Q19" s="123"/>
      <c r="R19" s="124"/>
      <c r="S19" s="114"/>
      <c r="T19" s="115"/>
      <c r="U19" s="115"/>
      <c r="V19" s="115"/>
      <c r="W19" s="115"/>
      <c r="X19" s="115"/>
      <c r="Y19" s="7"/>
      <c r="Z19" s="45" t="s">
        <v>91</v>
      </c>
      <c r="AA19" s="7"/>
    </row>
    <row r="20" spans="1:27" ht="105.6" customHeight="1" x14ac:dyDescent="0.3">
      <c r="A20" s="109"/>
      <c r="B20" s="72">
        <v>3.02</v>
      </c>
      <c r="C20" s="104" t="s">
        <v>21</v>
      </c>
      <c r="D20" s="104"/>
      <c r="E20" s="11" t="s">
        <v>20</v>
      </c>
      <c r="F20" s="12" t="s">
        <v>22</v>
      </c>
      <c r="G20" s="17"/>
      <c r="H20" s="2" t="str">
        <f>IF(AND(G19="S",H14=0,H15=0),2,IF(AND(G19="S",H14=0,H15=1),1,IF(AND(G19="S",H14=0,H15=2),1,IF(AND(G19="S",H14=1,H15=0),2,IF(AND(G19="S",H14=1,H15=1),2,IF(AND(G19="S",H14=1,H15=2),1,IF(AND(G19="S",H14=2),2,IF(AND(G19="N"),0,"error"))))))))</f>
        <v>error</v>
      </c>
      <c r="I20" s="99"/>
      <c r="J20" s="100"/>
      <c r="K20" s="100"/>
      <c r="L20" s="100"/>
      <c r="M20" s="100"/>
      <c r="N20" s="100"/>
      <c r="O20" s="100"/>
      <c r="P20" s="100"/>
      <c r="Q20" s="100"/>
      <c r="R20" s="101"/>
      <c r="S20" s="110"/>
      <c r="T20" s="111"/>
      <c r="U20" s="111"/>
      <c r="V20" s="111"/>
      <c r="W20" s="111"/>
      <c r="X20" s="111"/>
      <c r="Y20" s="7"/>
      <c r="Z20" s="45" t="s">
        <v>92</v>
      </c>
      <c r="AA20" s="7"/>
    </row>
    <row r="21" spans="1:27" ht="104.4" customHeight="1" x14ac:dyDescent="0.3">
      <c r="A21" s="109"/>
      <c r="B21" s="72">
        <v>3.03</v>
      </c>
      <c r="C21" s="104" t="s">
        <v>23</v>
      </c>
      <c r="D21" s="104"/>
      <c r="E21" s="11" t="s">
        <v>20</v>
      </c>
      <c r="F21" s="12" t="s">
        <v>24</v>
      </c>
      <c r="G21" s="17"/>
      <c r="H21" s="2" t="str">
        <f>IF(AND(G19="S",H14=0,H15=0),4,IF(AND(G19="S",H14=0,H15=1),2,IF(AND(G19="S",H14=0,H15=2),1,IF(AND(G19="S",H14=1,H15=0),4,IF(AND(G19="S",H14=1,H15=1),3,IF(AND(G19="S",H14=1,H15=2),2,IF(AND(G19="S",H14=2),4,IF(AND(G19="N"),0,"error"))))))))</f>
        <v>error</v>
      </c>
      <c r="I21" s="99"/>
      <c r="J21" s="100"/>
      <c r="K21" s="100"/>
      <c r="L21" s="100"/>
      <c r="M21" s="100"/>
      <c r="N21" s="100"/>
      <c r="O21" s="100"/>
      <c r="P21" s="100"/>
      <c r="Q21" s="100"/>
      <c r="R21" s="101"/>
      <c r="S21" s="110"/>
      <c r="T21" s="111"/>
      <c r="U21" s="111"/>
      <c r="V21" s="111"/>
      <c r="W21" s="111"/>
      <c r="X21" s="111"/>
      <c r="Y21" s="7"/>
      <c r="Z21" s="45" t="s">
        <v>93</v>
      </c>
      <c r="AA21" s="7"/>
    </row>
    <row r="22" spans="1:27" ht="104.4" customHeight="1" x14ac:dyDescent="0.3">
      <c r="A22" s="109"/>
      <c r="B22" s="72">
        <v>3.04</v>
      </c>
      <c r="C22" s="104" t="s">
        <v>25</v>
      </c>
      <c r="D22" s="104"/>
      <c r="E22" s="11" t="s">
        <v>20</v>
      </c>
      <c r="F22" s="12" t="s">
        <v>22</v>
      </c>
      <c r="G22" s="17"/>
      <c r="H22" s="2" t="str">
        <f>IF(AND(G19="S",H14=0,H15=0),4,IF(AND(G19="S",H14=0,H15=1),2,IF(AND(G19="S",H14=0,H15=2),1,IF(AND(G19="S",H14=1,H15=0),4,IF(AND(G19="S",H14=1,H15=1),3,IF(AND(G19="S",H14=1,H15=2),2,IF(AND(G19="S",H14=2),4,IF(AND(G19="N"),0,"error"))))))))</f>
        <v>error</v>
      </c>
      <c r="I22" s="99"/>
      <c r="J22" s="100"/>
      <c r="K22" s="100"/>
      <c r="L22" s="100"/>
      <c r="M22" s="100"/>
      <c r="N22" s="100"/>
      <c r="O22" s="100"/>
      <c r="P22" s="100"/>
      <c r="Q22" s="100"/>
      <c r="R22" s="101"/>
      <c r="S22" s="110"/>
      <c r="T22" s="111"/>
      <c r="U22" s="111"/>
      <c r="V22" s="111"/>
      <c r="W22" s="111"/>
      <c r="X22" s="111"/>
      <c r="Y22" s="7"/>
      <c r="Z22" s="7"/>
      <c r="AA22" s="7"/>
    </row>
    <row r="23" spans="1:27" ht="105" customHeight="1" x14ac:dyDescent="0.3">
      <c r="A23" s="109"/>
      <c r="B23" s="72">
        <v>3.05</v>
      </c>
      <c r="C23" s="104" t="s">
        <v>26</v>
      </c>
      <c r="D23" s="104"/>
      <c r="E23" s="11" t="s">
        <v>20</v>
      </c>
      <c r="F23" s="12" t="s">
        <v>7</v>
      </c>
      <c r="G23" s="17"/>
      <c r="H23" s="2" t="str">
        <f>IF(AND(G19="S",H14=0,H15=0),2,IF(AND(G19="S",H14=0,H15=1),1,IF(AND(G19="S",H14=0,H15=2),1,IF(AND(G19="S",H14=1,H15=0),2,IF(AND(G19="S",H14=1,H15=1),2,IF(AND(G19="S",H14=1,H15=2),1,IF(AND(G19="S",H14=2),2,IF(AND(G19="N"),0,"error"))))))))</f>
        <v>error</v>
      </c>
      <c r="I23" s="99"/>
      <c r="J23" s="100"/>
      <c r="K23" s="100"/>
      <c r="L23" s="100"/>
      <c r="M23" s="100"/>
      <c r="N23" s="100"/>
      <c r="O23" s="100"/>
      <c r="P23" s="100"/>
      <c r="Q23" s="100"/>
      <c r="R23" s="101"/>
      <c r="S23" s="110"/>
      <c r="T23" s="111"/>
      <c r="U23" s="111"/>
      <c r="V23" s="111"/>
      <c r="W23" s="111"/>
      <c r="X23" s="111"/>
      <c r="Y23" s="7"/>
      <c r="Z23" s="7"/>
      <c r="AA23" s="7"/>
    </row>
    <row r="24" spans="1:27" ht="18" x14ac:dyDescent="0.35">
      <c r="A24" s="108" t="s">
        <v>109</v>
      </c>
      <c r="B24" s="108"/>
      <c r="C24" s="108"/>
      <c r="D24" s="108"/>
      <c r="E24" s="108"/>
      <c r="F24" s="108"/>
      <c r="G24" s="73" t="s">
        <v>3</v>
      </c>
      <c r="H24" s="5"/>
      <c r="I24" s="131" t="s">
        <v>82</v>
      </c>
      <c r="J24" s="132"/>
      <c r="K24" s="132"/>
      <c r="L24" s="132"/>
      <c r="M24" s="132"/>
      <c r="N24" s="132"/>
      <c r="O24" s="132"/>
      <c r="P24" s="132"/>
      <c r="Q24" s="132"/>
      <c r="R24" s="133"/>
      <c r="S24" s="131" t="s">
        <v>5</v>
      </c>
      <c r="T24" s="132"/>
      <c r="U24" s="132"/>
      <c r="V24" s="132"/>
      <c r="W24" s="132"/>
      <c r="X24" s="132"/>
      <c r="Y24" s="7"/>
      <c r="Z24" s="7"/>
      <c r="AA24" s="7"/>
    </row>
    <row r="25" spans="1:27" ht="104.4" customHeight="1" x14ac:dyDescent="0.3">
      <c r="A25" s="109" t="s">
        <v>111</v>
      </c>
      <c r="B25" s="72">
        <v>4.01</v>
      </c>
      <c r="C25" s="106" t="s">
        <v>27</v>
      </c>
      <c r="D25" s="106"/>
      <c r="E25" s="25" t="s">
        <v>28</v>
      </c>
      <c r="F25" s="25" t="s">
        <v>7</v>
      </c>
      <c r="G25" s="17"/>
      <c r="H25" s="2" t="str">
        <f>IF(G25="S",1, IF(G25="N",0,IF(G25="?","NA","error")))</f>
        <v>error</v>
      </c>
      <c r="I25" s="99"/>
      <c r="J25" s="100"/>
      <c r="K25" s="100"/>
      <c r="L25" s="100"/>
      <c r="M25" s="100"/>
      <c r="N25" s="100"/>
      <c r="O25" s="100"/>
      <c r="P25" s="100"/>
      <c r="Q25" s="100"/>
      <c r="R25" s="101"/>
      <c r="S25" s="110"/>
      <c r="T25" s="111"/>
      <c r="U25" s="111"/>
      <c r="V25" s="111"/>
      <c r="W25" s="111"/>
      <c r="X25" s="111"/>
      <c r="Y25" s="7"/>
      <c r="Z25" s="7"/>
      <c r="AA25" s="7"/>
    </row>
    <row r="26" spans="1:27" ht="105" customHeight="1" x14ac:dyDescent="0.3">
      <c r="A26" s="109"/>
      <c r="B26" s="72">
        <v>4.0199999999999996</v>
      </c>
      <c r="C26" s="104" t="s">
        <v>29</v>
      </c>
      <c r="D26" s="104"/>
      <c r="E26" s="25" t="s">
        <v>28</v>
      </c>
      <c r="F26" s="25" t="s">
        <v>7</v>
      </c>
      <c r="G26" s="17"/>
      <c r="H26" s="2" t="str">
        <f t="shared" ref="H26:H36" si="1">IF(G26="S",1, IF(G26="N",0,IF(G26="?","NA","error")))</f>
        <v>error</v>
      </c>
      <c r="I26" s="99"/>
      <c r="J26" s="100"/>
      <c r="K26" s="100"/>
      <c r="L26" s="100"/>
      <c r="M26" s="100"/>
      <c r="N26" s="100"/>
      <c r="O26" s="100"/>
      <c r="P26" s="100"/>
      <c r="Q26" s="100"/>
      <c r="R26" s="101"/>
      <c r="S26" s="110"/>
      <c r="T26" s="111"/>
      <c r="U26" s="111"/>
      <c r="V26" s="111"/>
      <c r="W26" s="111"/>
      <c r="X26" s="111"/>
      <c r="Y26" s="7"/>
      <c r="Z26" s="7"/>
      <c r="AA26" s="7"/>
    </row>
    <row r="27" spans="1:27" ht="104.4" customHeight="1" x14ac:dyDescent="0.3">
      <c r="A27" s="109"/>
      <c r="B27" s="72">
        <v>4.03</v>
      </c>
      <c r="C27" s="104" t="s">
        <v>30</v>
      </c>
      <c r="D27" s="104"/>
      <c r="E27" s="25" t="s">
        <v>28</v>
      </c>
      <c r="F27" s="25" t="s">
        <v>7</v>
      </c>
      <c r="G27" s="17"/>
      <c r="H27" s="2" t="str">
        <f t="shared" si="1"/>
        <v>error</v>
      </c>
      <c r="I27" s="99"/>
      <c r="J27" s="100"/>
      <c r="K27" s="100"/>
      <c r="L27" s="100"/>
      <c r="M27" s="100"/>
      <c r="N27" s="100"/>
      <c r="O27" s="100"/>
      <c r="P27" s="100"/>
      <c r="Q27" s="100"/>
      <c r="R27" s="101"/>
      <c r="S27" s="110"/>
      <c r="T27" s="111"/>
      <c r="U27" s="111"/>
      <c r="V27" s="111"/>
      <c r="W27" s="111"/>
      <c r="X27" s="111"/>
      <c r="Y27" s="7"/>
      <c r="Z27" s="7"/>
      <c r="AA27" s="7"/>
    </row>
    <row r="28" spans="1:27" ht="105" customHeight="1" x14ac:dyDescent="0.3">
      <c r="A28" s="109"/>
      <c r="B28" s="72">
        <v>4.04</v>
      </c>
      <c r="C28" s="104" t="s">
        <v>31</v>
      </c>
      <c r="D28" s="104"/>
      <c r="E28" s="25" t="s">
        <v>11</v>
      </c>
      <c r="F28" s="25" t="s">
        <v>24</v>
      </c>
      <c r="G28" s="17"/>
      <c r="H28" s="2" t="str">
        <f>IF(G28="S",1, IF(G28="N",-1,IF(G28="?","NA","error")))</f>
        <v>error</v>
      </c>
      <c r="I28" s="99"/>
      <c r="J28" s="100"/>
      <c r="K28" s="100"/>
      <c r="L28" s="100"/>
      <c r="M28" s="100"/>
      <c r="N28" s="100"/>
      <c r="O28" s="100"/>
      <c r="P28" s="100"/>
      <c r="Q28" s="100"/>
      <c r="R28" s="101"/>
      <c r="S28" s="110"/>
      <c r="T28" s="111"/>
      <c r="U28" s="111"/>
      <c r="V28" s="111"/>
      <c r="W28" s="111"/>
      <c r="X28" s="111"/>
      <c r="Y28" s="7"/>
      <c r="Z28" s="7"/>
      <c r="AA28" s="7"/>
    </row>
    <row r="29" spans="1:27" ht="104.4" customHeight="1" x14ac:dyDescent="0.3">
      <c r="A29" s="109"/>
      <c r="B29" s="72">
        <v>4.05</v>
      </c>
      <c r="C29" s="104" t="s">
        <v>32</v>
      </c>
      <c r="D29" s="104"/>
      <c r="E29" s="25" t="s">
        <v>28</v>
      </c>
      <c r="F29" s="25" t="s">
        <v>7</v>
      </c>
      <c r="G29" s="17"/>
      <c r="H29" s="2" t="str">
        <f t="shared" si="1"/>
        <v>error</v>
      </c>
      <c r="I29" s="99"/>
      <c r="J29" s="100"/>
      <c r="K29" s="100"/>
      <c r="L29" s="100"/>
      <c r="M29" s="100"/>
      <c r="N29" s="100"/>
      <c r="O29" s="100"/>
      <c r="P29" s="100"/>
      <c r="Q29" s="100"/>
      <c r="R29" s="101"/>
      <c r="S29" s="110"/>
      <c r="T29" s="111"/>
      <c r="U29" s="111"/>
      <c r="V29" s="111"/>
      <c r="W29" s="111"/>
      <c r="X29" s="111"/>
      <c r="Y29" s="7"/>
      <c r="Z29" s="7"/>
      <c r="AA29" s="7"/>
    </row>
    <row r="30" spans="1:27" ht="105" customHeight="1" x14ac:dyDescent="0.3">
      <c r="A30" s="109"/>
      <c r="B30" s="72">
        <v>4.0599999999999996</v>
      </c>
      <c r="C30" s="104" t="s">
        <v>33</v>
      </c>
      <c r="D30" s="104"/>
      <c r="E30" s="25" t="s">
        <v>28</v>
      </c>
      <c r="F30" s="25" t="s">
        <v>7</v>
      </c>
      <c r="G30" s="17"/>
      <c r="H30" s="2" t="str">
        <f t="shared" si="1"/>
        <v>error</v>
      </c>
      <c r="I30" s="99"/>
      <c r="J30" s="100"/>
      <c r="K30" s="100"/>
      <c r="L30" s="100"/>
      <c r="M30" s="100"/>
      <c r="N30" s="100"/>
      <c r="O30" s="100"/>
      <c r="P30" s="100"/>
      <c r="Q30" s="100"/>
      <c r="R30" s="101"/>
      <c r="S30" s="110"/>
      <c r="T30" s="111"/>
      <c r="U30" s="111"/>
      <c r="V30" s="111"/>
      <c r="W30" s="111"/>
      <c r="X30" s="111"/>
      <c r="Y30" s="7"/>
      <c r="Z30" s="7"/>
      <c r="AA30" s="7"/>
    </row>
    <row r="31" spans="1:27" ht="105" customHeight="1" x14ac:dyDescent="0.3">
      <c r="A31" s="109"/>
      <c r="B31" s="72">
        <v>4.07</v>
      </c>
      <c r="C31" s="104" t="s">
        <v>34</v>
      </c>
      <c r="D31" s="104"/>
      <c r="E31" s="25" t="s">
        <v>28</v>
      </c>
      <c r="F31" s="25" t="s">
        <v>7</v>
      </c>
      <c r="G31" s="17"/>
      <c r="H31" s="2" t="str">
        <f t="shared" si="1"/>
        <v>error</v>
      </c>
      <c r="I31" s="99"/>
      <c r="J31" s="100"/>
      <c r="K31" s="100"/>
      <c r="L31" s="100"/>
      <c r="M31" s="100"/>
      <c r="N31" s="100"/>
      <c r="O31" s="100"/>
      <c r="P31" s="100"/>
      <c r="Q31" s="100"/>
      <c r="R31" s="101"/>
      <c r="S31" s="110"/>
      <c r="T31" s="111"/>
      <c r="U31" s="111"/>
      <c r="V31" s="111"/>
      <c r="W31" s="111"/>
      <c r="X31" s="111"/>
      <c r="Y31" s="7"/>
      <c r="Z31" s="7"/>
      <c r="AA31" s="7"/>
    </row>
    <row r="32" spans="1:27" ht="105" customHeight="1" x14ac:dyDescent="0.3">
      <c r="A32" s="109"/>
      <c r="B32" s="72">
        <v>4.08</v>
      </c>
      <c r="C32" s="104" t="s">
        <v>35</v>
      </c>
      <c r="D32" s="104"/>
      <c r="E32" s="25" t="s">
        <v>28</v>
      </c>
      <c r="F32" s="25" t="s">
        <v>22</v>
      </c>
      <c r="G32" s="17"/>
      <c r="H32" s="2" t="str">
        <f t="shared" si="1"/>
        <v>error</v>
      </c>
      <c r="I32" s="99"/>
      <c r="J32" s="100"/>
      <c r="K32" s="100"/>
      <c r="L32" s="100"/>
      <c r="M32" s="100"/>
      <c r="N32" s="100"/>
      <c r="O32" s="100"/>
      <c r="P32" s="100"/>
      <c r="Q32" s="100"/>
      <c r="R32" s="101"/>
      <c r="S32" s="110"/>
      <c r="T32" s="111"/>
      <c r="U32" s="111"/>
      <c r="V32" s="111"/>
      <c r="W32" s="111"/>
      <c r="X32" s="111"/>
      <c r="Y32" s="7"/>
      <c r="Z32" s="7"/>
      <c r="AA32" s="7"/>
    </row>
    <row r="33" spans="1:27" ht="72.75" customHeight="1" x14ac:dyDescent="0.3">
      <c r="A33" s="109"/>
      <c r="B33" s="72">
        <v>4.09</v>
      </c>
      <c r="C33" s="104" t="s">
        <v>36</v>
      </c>
      <c r="D33" s="104"/>
      <c r="E33" s="25" t="s">
        <v>28</v>
      </c>
      <c r="F33" s="25" t="s">
        <v>22</v>
      </c>
      <c r="G33" s="17"/>
      <c r="H33" s="2" t="str">
        <f t="shared" si="1"/>
        <v>error</v>
      </c>
      <c r="I33" s="99"/>
      <c r="J33" s="100"/>
      <c r="K33" s="100"/>
      <c r="L33" s="100"/>
      <c r="M33" s="100"/>
      <c r="N33" s="100"/>
      <c r="O33" s="100"/>
      <c r="P33" s="100"/>
      <c r="Q33" s="100"/>
      <c r="R33" s="101"/>
      <c r="S33" s="110"/>
      <c r="T33" s="111"/>
      <c r="U33" s="111"/>
      <c r="V33" s="111"/>
      <c r="W33" s="111"/>
      <c r="X33" s="111"/>
      <c r="Y33" s="7"/>
      <c r="Z33" s="7"/>
      <c r="AA33" s="7"/>
    </row>
    <row r="34" spans="1:27" ht="105" customHeight="1" x14ac:dyDescent="0.3">
      <c r="A34" s="109"/>
      <c r="B34" s="27">
        <v>4.0999999999999996</v>
      </c>
      <c r="C34" s="104" t="s">
        <v>37</v>
      </c>
      <c r="D34" s="104"/>
      <c r="E34" s="25" t="s">
        <v>28</v>
      </c>
      <c r="F34" s="25" t="s">
        <v>22</v>
      </c>
      <c r="G34" s="17"/>
      <c r="H34" s="2" t="str">
        <f t="shared" si="1"/>
        <v>error</v>
      </c>
      <c r="I34" s="99"/>
      <c r="J34" s="100"/>
      <c r="K34" s="100"/>
      <c r="L34" s="100"/>
      <c r="M34" s="100"/>
      <c r="N34" s="100"/>
      <c r="O34" s="100"/>
      <c r="P34" s="100"/>
      <c r="Q34" s="100"/>
      <c r="R34" s="101"/>
      <c r="S34" s="110"/>
      <c r="T34" s="111"/>
      <c r="U34" s="111"/>
      <c r="V34" s="111"/>
      <c r="W34" s="111"/>
      <c r="X34" s="111"/>
      <c r="Y34" s="7"/>
      <c r="Z34" s="7"/>
      <c r="AA34" s="7"/>
    </row>
    <row r="35" spans="1:27" ht="105" customHeight="1" x14ac:dyDescent="0.3">
      <c r="A35" s="109"/>
      <c r="B35" s="72">
        <v>4.1100000000000003</v>
      </c>
      <c r="C35" s="104" t="s">
        <v>38</v>
      </c>
      <c r="D35" s="104"/>
      <c r="E35" s="25" t="s">
        <v>28</v>
      </c>
      <c r="F35" s="25" t="s">
        <v>22</v>
      </c>
      <c r="G35" s="17"/>
      <c r="H35" s="2" t="str">
        <f t="shared" si="1"/>
        <v>error</v>
      </c>
      <c r="I35" s="99"/>
      <c r="J35" s="100"/>
      <c r="K35" s="100"/>
      <c r="L35" s="100"/>
      <c r="M35" s="100"/>
      <c r="N35" s="100"/>
      <c r="O35" s="100"/>
      <c r="P35" s="100"/>
      <c r="Q35" s="100"/>
      <c r="R35" s="101"/>
      <c r="S35" s="110"/>
      <c r="T35" s="111"/>
      <c r="U35" s="111"/>
      <c r="V35" s="111"/>
      <c r="W35" s="111"/>
      <c r="X35" s="111"/>
      <c r="Y35" s="7"/>
      <c r="Z35" s="7"/>
      <c r="AA35" s="7"/>
    </row>
    <row r="36" spans="1:27" ht="105" customHeight="1" x14ac:dyDescent="0.3">
      <c r="A36" s="109"/>
      <c r="B36" s="28">
        <v>4.12</v>
      </c>
      <c r="C36" s="105" t="s">
        <v>39</v>
      </c>
      <c r="D36" s="105"/>
      <c r="E36" s="26" t="s">
        <v>28</v>
      </c>
      <c r="F36" s="26" t="s">
        <v>7</v>
      </c>
      <c r="G36" s="17"/>
      <c r="H36" s="2" t="str">
        <f t="shared" si="1"/>
        <v>error</v>
      </c>
      <c r="I36" s="119"/>
      <c r="J36" s="120"/>
      <c r="K36" s="120"/>
      <c r="L36" s="120"/>
      <c r="M36" s="120"/>
      <c r="N36" s="120"/>
      <c r="O36" s="120"/>
      <c r="P36" s="120"/>
      <c r="Q36" s="120"/>
      <c r="R36" s="121"/>
      <c r="S36" s="112"/>
      <c r="T36" s="113"/>
      <c r="U36" s="113"/>
      <c r="V36" s="113"/>
      <c r="W36" s="113"/>
      <c r="X36" s="113"/>
      <c r="Y36" s="7"/>
      <c r="Z36" s="7"/>
      <c r="AA36" s="7"/>
    </row>
    <row r="37" spans="1:27" ht="18" x14ac:dyDescent="0.35">
      <c r="A37" s="108" t="s">
        <v>110</v>
      </c>
      <c r="B37" s="108"/>
      <c r="C37" s="108"/>
      <c r="D37" s="108"/>
      <c r="E37" s="108"/>
      <c r="F37" s="108"/>
      <c r="G37" s="70" t="s">
        <v>3</v>
      </c>
      <c r="H37" s="6"/>
      <c r="I37" s="128" t="s">
        <v>82</v>
      </c>
      <c r="J37" s="129"/>
      <c r="K37" s="129"/>
      <c r="L37" s="129"/>
      <c r="M37" s="129"/>
      <c r="N37" s="129"/>
      <c r="O37" s="129"/>
      <c r="P37" s="129"/>
      <c r="Q37" s="129"/>
      <c r="R37" s="130"/>
      <c r="S37" s="128" t="s">
        <v>5</v>
      </c>
      <c r="T37" s="129"/>
      <c r="U37" s="129"/>
      <c r="V37" s="129"/>
      <c r="W37" s="129"/>
      <c r="X37" s="129"/>
      <c r="Y37" s="7"/>
      <c r="Z37" s="7"/>
      <c r="AA37" s="7"/>
    </row>
    <row r="38" spans="1:27" ht="105" customHeight="1" x14ac:dyDescent="0.3">
      <c r="A38" s="109" t="s">
        <v>103</v>
      </c>
      <c r="B38" s="72">
        <v>5.01</v>
      </c>
      <c r="C38" s="106" t="s">
        <v>40</v>
      </c>
      <c r="D38" s="106"/>
      <c r="E38" s="25" t="s">
        <v>41</v>
      </c>
      <c r="F38" s="25" t="s">
        <v>22</v>
      </c>
      <c r="G38" s="17"/>
      <c r="H38" s="2" t="str">
        <f>IF(G38="S",5, IF(G38="N",0,IF(G38="?","NA","error")))</f>
        <v>error</v>
      </c>
      <c r="I38" s="99"/>
      <c r="J38" s="100"/>
      <c r="K38" s="100"/>
      <c r="L38" s="100"/>
      <c r="M38" s="100"/>
      <c r="N38" s="100"/>
      <c r="O38" s="100"/>
      <c r="P38" s="100"/>
      <c r="Q38" s="100"/>
      <c r="R38" s="101"/>
      <c r="S38" s="110"/>
      <c r="T38" s="111"/>
      <c r="U38" s="111"/>
      <c r="V38" s="111"/>
      <c r="W38" s="111"/>
      <c r="X38" s="111"/>
      <c r="Y38" s="7"/>
      <c r="Z38" s="7"/>
      <c r="AA38" s="7"/>
    </row>
    <row r="39" spans="1:27" ht="105" customHeight="1" x14ac:dyDescent="0.3">
      <c r="A39" s="109"/>
      <c r="B39" s="72">
        <v>5.0199999999999996</v>
      </c>
      <c r="C39" s="104" t="s">
        <v>42</v>
      </c>
      <c r="D39" s="104"/>
      <c r="E39" s="8" t="s">
        <v>28</v>
      </c>
      <c r="F39" s="8" t="s">
        <v>7</v>
      </c>
      <c r="G39" s="17"/>
      <c r="H39" s="2" t="str">
        <f>IF(G39="S",1, IF(G39="N",0,IF(G39="?","NA","error")))</f>
        <v>error</v>
      </c>
      <c r="I39" s="99"/>
      <c r="J39" s="100"/>
      <c r="K39" s="100"/>
      <c r="L39" s="100"/>
      <c r="M39" s="100"/>
      <c r="N39" s="100"/>
      <c r="O39" s="100"/>
      <c r="P39" s="100"/>
      <c r="Q39" s="100"/>
      <c r="R39" s="101"/>
      <c r="S39" s="110"/>
      <c r="T39" s="111"/>
      <c r="U39" s="111"/>
      <c r="V39" s="111"/>
      <c r="W39" s="111"/>
      <c r="X39" s="111"/>
      <c r="Y39" s="7"/>
      <c r="Z39" s="7"/>
      <c r="AA39" s="7"/>
    </row>
    <row r="40" spans="1:27" ht="105" customHeight="1" x14ac:dyDescent="0.3">
      <c r="A40" s="109"/>
      <c r="B40" s="72">
        <v>5.03</v>
      </c>
      <c r="C40" s="104" t="s">
        <v>43</v>
      </c>
      <c r="D40" s="104"/>
      <c r="E40" s="8" t="s">
        <v>28</v>
      </c>
      <c r="F40" s="8" t="s">
        <v>22</v>
      </c>
      <c r="G40" s="17"/>
      <c r="H40" s="2" t="str">
        <f t="shared" ref="H40:H42" si="2">IF(G40="S",1, IF(G40="N",0,IF(G40="?","NA","error")))</f>
        <v>error</v>
      </c>
      <c r="I40" s="99"/>
      <c r="J40" s="100"/>
      <c r="K40" s="100"/>
      <c r="L40" s="100"/>
      <c r="M40" s="100"/>
      <c r="N40" s="100"/>
      <c r="O40" s="100"/>
      <c r="P40" s="100"/>
      <c r="Q40" s="100"/>
      <c r="R40" s="101"/>
      <c r="S40" s="110"/>
      <c r="T40" s="111"/>
      <c r="U40" s="111"/>
      <c r="V40" s="111"/>
      <c r="W40" s="111"/>
      <c r="X40" s="111"/>
      <c r="Y40" s="7"/>
      <c r="Z40" s="7"/>
      <c r="AA40" s="7"/>
    </row>
    <row r="41" spans="1:27" ht="104.4" customHeight="1" x14ac:dyDescent="0.3">
      <c r="A41" s="138"/>
      <c r="B41" s="28">
        <v>5.04</v>
      </c>
      <c r="C41" s="105" t="s">
        <v>44</v>
      </c>
      <c r="D41" s="105"/>
      <c r="E41" s="26" t="s">
        <v>28</v>
      </c>
      <c r="F41" s="26" t="s">
        <v>7</v>
      </c>
      <c r="G41" s="20"/>
      <c r="H41" s="3" t="str">
        <f t="shared" si="2"/>
        <v>error</v>
      </c>
      <c r="I41" s="119"/>
      <c r="J41" s="120"/>
      <c r="K41" s="120"/>
      <c r="L41" s="120"/>
      <c r="M41" s="120"/>
      <c r="N41" s="120"/>
      <c r="O41" s="120"/>
      <c r="P41" s="120"/>
      <c r="Q41" s="120"/>
      <c r="R41" s="121"/>
      <c r="S41" s="112"/>
      <c r="T41" s="113"/>
      <c r="U41" s="113"/>
      <c r="V41" s="113"/>
      <c r="W41" s="113"/>
      <c r="X41" s="113"/>
      <c r="Y41" s="7"/>
      <c r="Z41" s="7"/>
      <c r="AA41" s="7"/>
    </row>
    <row r="42" spans="1:27" ht="105" customHeight="1" x14ac:dyDescent="0.3">
      <c r="A42" s="139" t="s">
        <v>104</v>
      </c>
      <c r="B42" s="72">
        <v>6.01</v>
      </c>
      <c r="C42" s="106" t="s">
        <v>45</v>
      </c>
      <c r="D42" s="106"/>
      <c r="E42" s="8" t="s">
        <v>28</v>
      </c>
      <c r="F42" s="8" t="s">
        <v>7</v>
      </c>
      <c r="G42" s="18"/>
      <c r="H42" s="2" t="str">
        <f t="shared" si="2"/>
        <v>error</v>
      </c>
      <c r="I42" s="122"/>
      <c r="J42" s="123"/>
      <c r="K42" s="123"/>
      <c r="L42" s="123"/>
      <c r="M42" s="123"/>
      <c r="N42" s="123"/>
      <c r="O42" s="123"/>
      <c r="P42" s="123"/>
      <c r="Q42" s="123"/>
      <c r="R42" s="124"/>
      <c r="S42" s="114"/>
      <c r="T42" s="115"/>
      <c r="U42" s="115"/>
      <c r="V42" s="115"/>
      <c r="W42" s="115"/>
      <c r="X42" s="115"/>
      <c r="Y42" s="7"/>
      <c r="Z42" s="7"/>
      <c r="AA42" s="7"/>
    </row>
    <row r="43" spans="1:27" ht="104.4" customHeight="1" x14ac:dyDescent="0.3">
      <c r="A43" s="109"/>
      <c r="B43" s="72">
        <v>6.02</v>
      </c>
      <c r="C43" s="104" t="s">
        <v>46</v>
      </c>
      <c r="D43" s="104"/>
      <c r="E43" s="25" t="s">
        <v>11</v>
      </c>
      <c r="F43" s="25" t="s">
        <v>7</v>
      </c>
      <c r="G43" s="17"/>
      <c r="H43" s="2" t="str">
        <f>IF(G43="S",1, IF(G43="N",-1,IF(G43="?","NA","error")))</f>
        <v>error</v>
      </c>
      <c r="I43" s="99"/>
      <c r="J43" s="100"/>
      <c r="K43" s="100"/>
      <c r="L43" s="100"/>
      <c r="M43" s="100"/>
      <c r="N43" s="100"/>
      <c r="O43" s="100"/>
      <c r="P43" s="100"/>
      <c r="Q43" s="100"/>
      <c r="R43" s="101"/>
      <c r="S43" s="110"/>
      <c r="T43" s="111"/>
      <c r="U43" s="111"/>
      <c r="V43" s="111"/>
      <c r="W43" s="111"/>
      <c r="X43" s="111"/>
      <c r="Y43" s="7"/>
      <c r="Z43" s="7"/>
      <c r="AA43" s="7"/>
    </row>
    <row r="44" spans="1:27" ht="105.6" customHeight="1" x14ac:dyDescent="0.3">
      <c r="A44" s="109"/>
      <c r="B44" s="72">
        <v>6.03</v>
      </c>
      <c r="C44" s="104" t="s">
        <v>47</v>
      </c>
      <c r="D44" s="104"/>
      <c r="E44" s="25" t="s">
        <v>11</v>
      </c>
      <c r="F44" s="25" t="s">
        <v>24</v>
      </c>
      <c r="G44" s="17"/>
      <c r="H44" s="2" t="str">
        <f>IF(G44="S",1, IF(G44="N",-1,IF(G44="?","NA","error")))</f>
        <v>error</v>
      </c>
      <c r="I44" s="99"/>
      <c r="J44" s="100"/>
      <c r="K44" s="100"/>
      <c r="L44" s="100"/>
      <c r="M44" s="100"/>
      <c r="N44" s="100"/>
      <c r="O44" s="100"/>
      <c r="P44" s="100"/>
      <c r="Q44" s="100"/>
      <c r="R44" s="101"/>
      <c r="S44" s="110"/>
      <c r="T44" s="111"/>
      <c r="U44" s="111"/>
      <c r="V44" s="111"/>
      <c r="W44" s="111"/>
      <c r="X44" s="111"/>
      <c r="Y44" s="7"/>
      <c r="Z44" s="7"/>
      <c r="AA44" s="7"/>
    </row>
    <row r="45" spans="1:27" ht="105" customHeight="1" x14ac:dyDescent="0.3">
      <c r="A45" s="109"/>
      <c r="B45" s="72">
        <v>6.04</v>
      </c>
      <c r="C45" s="104" t="s">
        <v>48</v>
      </c>
      <c r="D45" s="104"/>
      <c r="E45" s="25" t="s">
        <v>11</v>
      </c>
      <c r="F45" s="25" t="s">
        <v>7</v>
      </c>
      <c r="G45" s="17"/>
      <c r="H45" s="2" t="str">
        <f>IF(G45="S",1, IF(G45="N",-1,IF(G45="?","NA","error")))</f>
        <v>error</v>
      </c>
      <c r="I45" s="99"/>
      <c r="J45" s="100"/>
      <c r="K45" s="100"/>
      <c r="L45" s="100"/>
      <c r="M45" s="100"/>
      <c r="N45" s="100"/>
      <c r="O45" s="100"/>
      <c r="P45" s="100"/>
      <c r="Q45" s="100"/>
      <c r="R45" s="101"/>
      <c r="S45" s="110"/>
      <c r="T45" s="111"/>
      <c r="U45" s="111"/>
      <c r="V45" s="111"/>
      <c r="W45" s="111"/>
      <c r="X45" s="111"/>
      <c r="Y45" s="7"/>
      <c r="Z45" s="7"/>
      <c r="AA45" s="7"/>
    </row>
    <row r="46" spans="1:27" ht="105" customHeight="1" x14ac:dyDescent="0.3">
      <c r="A46" s="109"/>
      <c r="B46" s="72">
        <v>6.05</v>
      </c>
      <c r="C46" s="104" t="s">
        <v>49</v>
      </c>
      <c r="D46" s="104"/>
      <c r="E46" s="25" t="s">
        <v>50</v>
      </c>
      <c r="F46" s="25" t="s">
        <v>7</v>
      </c>
      <c r="G46" s="17"/>
      <c r="H46" s="2" t="str">
        <f>IF(G46="S",-1, IF(G46="N",0,IF(G46="?","NA","error")))</f>
        <v>error</v>
      </c>
      <c r="I46" s="99"/>
      <c r="J46" s="100"/>
      <c r="K46" s="100"/>
      <c r="L46" s="100"/>
      <c r="M46" s="100"/>
      <c r="N46" s="100"/>
      <c r="O46" s="100"/>
      <c r="P46" s="100"/>
      <c r="Q46" s="100"/>
      <c r="R46" s="101"/>
      <c r="S46" s="110"/>
      <c r="T46" s="111"/>
      <c r="U46" s="111"/>
      <c r="V46" s="111"/>
      <c r="W46" s="111"/>
      <c r="X46" s="111"/>
      <c r="Y46" s="7"/>
      <c r="Z46" s="7"/>
      <c r="AA46" s="7"/>
    </row>
    <row r="47" spans="1:27" ht="104.4" customHeight="1" x14ac:dyDescent="0.3">
      <c r="A47" s="109"/>
      <c r="B47" s="72">
        <v>6.06</v>
      </c>
      <c r="C47" s="104" t="s">
        <v>51</v>
      </c>
      <c r="D47" s="104"/>
      <c r="E47" s="25" t="s">
        <v>11</v>
      </c>
      <c r="F47" s="25" t="s">
        <v>24</v>
      </c>
      <c r="G47" s="17"/>
      <c r="H47" s="2" t="str">
        <f>IF(G47="S",1, IF(G47="N",-1,IF(G47="?","NA","error")))</f>
        <v>error</v>
      </c>
      <c r="I47" s="99"/>
      <c r="J47" s="100"/>
      <c r="K47" s="100"/>
      <c r="L47" s="100"/>
      <c r="M47" s="100"/>
      <c r="N47" s="100"/>
      <c r="O47" s="100"/>
      <c r="P47" s="100"/>
      <c r="Q47" s="100"/>
      <c r="R47" s="101"/>
      <c r="S47" s="110"/>
      <c r="T47" s="111"/>
      <c r="U47" s="111"/>
      <c r="V47" s="111"/>
      <c r="W47" s="111"/>
      <c r="X47" s="111"/>
      <c r="Y47" s="7"/>
      <c r="Z47" s="7"/>
      <c r="AA47" s="7"/>
    </row>
    <row r="48" spans="1:27" ht="104.4" customHeight="1" x14ac:dyDescent="0.3">
      <c r="A48" s="138"/>
      <c r="B48" s="28">
        <v>6.07</v>
      </c>
      <c r="C48" s="105" t="s">
        <v>52</v>
      </c>
      <c r="D48" s="105"/>
      <c r="E48" s="26" t="s">
        <v>53</v>
      </c>
      <c r="F48" s="26" t="s">
        <v>7</v>
      </c>
      <c r="G48" s="19"/>
      <c r="H48" s="3" t="str">
        <f>IF(G48="anual",1,IF(G48="bianual",0,IF(G48="vida corta",0,IF(G48="&gt;4",-1,"error"))))</f>
        <v>error</v>
      </c>
      <c r="I48" s="119"/>
      <c r="J48" s="120"/>
      <c r="K48" s="120"/>
      <c r="L48" s="120"/>
      <c r="M48" s="120"/>
      <c r="N48" s="120"/>
      <c r="O48" s="120"/>
      <c r="P48" s="120"/>
      <c r="Q48" s="120"/>
      <c r="R48" s="121"/>
      <c r="S48" s="112"/>
      <c r="T48" s="113"/>
      <c r="U48" s="113"/>
      <c r="V48" s="113"/>
      <c r="W48" s="113"/>
      <c r="X48" s="113"/>
      <c r="Y48" s="7"/>
      <c r="Z48" s="7"/>
      <c r="AA48" s="7"/>
    </row>
    <row r="49" spans="1:27" ht="104.4" customHeight="1" x14ac:dyDescent="0.3">
      <c r="A49" s="139" t="s">
        <v>105</v>
      </c>
      <c r="B49" s="72">
        <v>7.01</v>
      </c>
      <c r="C49" s="106" t="s">
        <v>54</v>
      </c>
      <c r="D49" s="106"/>
      <c r="E49" s="25" t="s">
        <v>11</v>
      </c>
      <c r="F49" s="25" t="s">
        <v>24</v>
      </c>
      <c r="G49" s="17"/>
      <c r="H49" s="2" t="str">
        <f>IF(G49="S",1, IF(G49="N",-1,IF(G49="?","NA","error")))</f>
        <v>error</v>
      </c>
      <c r="I49" s="122"/>
      <c r="J49" s="123"/>
      <c r="K49" s="123"/>
      <c r="L49" s="123"/>
      <c r="M49" s="123"/>
      <c r="N49" s="123"/>
      <c r="O49" s="123"/>
      <c r="P49" s="123"/>
      <c r="Q49" s="123"/>
      <c r="R49" s="124"/>
      <c r="S49" s="114"/>
      <c r="T49" s="115"/>
      <c r="U49" s="115"/>
      <c r="V49" s="115"/>
      <c r="W49" s="115"/>
      <c r="X49" s="115"/>
      <c r="Y49" s="7"/>
      <c r="Z49" s="7"/>
      <c r="AA49" s="7"/>
    </row>
    <row r="50" spans="1:27" ht="105.6" customHeight="1" x14ac:dyDescent="0.3">
      <c r="A50" s="109"/>
      <c r="B50" s="72">
        <v>7.02</v>
      </c>
      <c r="C50" s="104" t="s">
        <v>55</v>
      </c>
      <c r="D50" s="104"/>
      <c r="E50" s="25" t="s">
        <v>11</v>
      </c>
      <c r="F50" s="25" t="s">
        <v>7</v>
      </c>
      <c r="G50" s="17"/>
      <c r="H50" s="2" t="str">
        <f t="shared" ref="H50:H60" si="3">IF(G50="S",1, IF(G50="N",-1,IF(G50="?","NA","error")))</f>
        <v>error</v>
      </c>
      <c r="I50" s="99"/>
      <c r="J50" s="100"/>
      <c r="K50" s="100"/>
      <c r="L50" s="100"/>
      <c r="M50" s="100"/>
      <c r="N50" s="100"/>
      <c r="O50" s="100"/>
      <c r="P50" s="100"/>
      <c r="Q50" s="100"/>
      <c r="R50" s="101"/>
      <c r="S50" s="110"/>
      <c r="T50" s="111"/>
      <c r="U50" s="111"/>
      <c r="V50" s="111"/>
      <c r="W50" s="111"/>
      <c r="X50" s="111"/>
      <c r="Y50" s="7"/>
      <c r="Z50" s="7"/>
      <c r="AA50" s="7"/>
    </row>
    <row r="51" spans="1:27" ht="105" customHeight="1" x14ac:dyDescent="0.3">
      <c r="A51" s="109"/>
      <c r="B51" s="72">
        <v>7.03</v>
      </c>
      <c r="C51" s="104" t="s">
        <v>56</v>
      </c>
      <c r="D51" s="104"/>
      <c r="E51" s="25" t="s">
        <v>11</v>
      </c>
      <c r="F51" s="25" t="s">
        <v>24</v>
      </c>
      <c r="G51" s="17"/>
      <c r="H51" s="2" t="str">
        <f t="shared" si="3"/>
        <v>error</v>
      </c>
      <c r="I51" s="99"/>
      <c r="J51" s="100"/>
      <c r="K51" s="100"/>
      <c r="L51" s="100"/>
      <c r="M51" s="100"/>
      <c r="N51" s="100"/>
      <c r="O51" s="100"/>
      <c r="P51" s="100"/>
      <c r="Q51" s="100"/>
      <c r="R51" s="101"/>
      <c r="S51" s="110"/>
      <c r="T51" s="111"/>
      <c r="U51" s="111"/>
      <c r="V51" s="111"/>
      <c r="W51" s="111"/>
      <c r="X51" s="111"/>
      <c r="Y51" s="7"/>
      <c r="Z51" s="7"/>
      <c r="AA51" s="7"/>
    </row>
    <row r="52" spans="1:27" ht="105.6" customHeight="1" x14ac:dyDescent="0.3">
      <c r="A52" s="109"/>
      <c r="B52" s="72">
        <v>7.04</v>
      </c>
      <c r="C52" s="104" t="s">
        <v>57</v>
      </c>
      <c r="D52" s="104"/>
      <c r="E52" s="25" t="s">
        <v>11</v>
      </c>
      <c r="F52" s="25" t="s">
        <v>7</v>
      </c>
      <c r="G52" s="17"/>
      <c r="H52" s="2" t="str">
        <f t="shared" si="3"/>
        <v>error</v>
      </c>
      <c r="I52" s="134"/>
      <c r="J52" s="135"/>
      <c r="K52" s="135"/>
      <c r="L52" s="135"/>
      <c r="M52" s="135"/>
      <c r="N52" s="135"/>
      <c r="O52" s="135"/>
      <c r="P52" s="135"/>
      <c r="Q52" s="135"/>
      <c r="R52" s="136"/>
      <c r="S52" s="110"/>
      <c r="T52" s="111"/>
      <c r="U52" s="111"/>
      <c r="V52" s="111"/>
      <c r="W52" s="111"/>
      <c r="X52" s="111"/>
      <c r="Y52" s="7"/>
      <c r="Z52" s="7"/>
      <c r="AA52" s="7"/>
    </row>
    <row r="53" spans="1:27" ht="105" customHeight="1" x14ac:dyDescent="0.3">
      <c r="A53" s="109"/>
      <c r="B53" s="72">
        <v>7.05</v>
      </c>
      <c r="C53" s="104" t="s">
        <v>58</v>
      </c>
      <c r="D53" s="104"/>
      <c r="E53" s="25" t="s">
        <v>11</v>
      </c>
      <c r="F53" s="25" t="s">
        <v>22</v>
      </c>
      <c r="G53" s="17"/>
      <c r="H53" s="2" t="str">
        <f t="shared" si="3"/>
        <v>error</v>
      </c>
      <c r="I53" s="99"/>
      <c r="J53" s="100"/>
      <c r="K53" s="100"/>
      <c r="L53" s="100"/>
      <c r="M53" s="100"/>
      <c r="N53" s="100"/>
      <c r="O53" s="100"/>
      <c r="P53" s="100"/>
      <c r="Q53" s="100"/>
      <c r="R53" s="101"/>
      <c r="S53" s="110"/>
      <c r="T53" s="111"/>
      <c r="U53" s="111"/>
      <c r="V53" s="111"/>
      <c r="W53" s="111"/>
      <c r="X53" s="111"/>
      <c r="Y53" s="7"/>
      <c r="Z53" s="7"/>
      <c r="AA53" s="7"/>
    </row>
    <row r="54" spans="1:27" ht="105" customHeight="1" x14ac:dyDescent="0.3">
      <c r="A54" s="109"/>
      <c r="B54" s="72">
        <v>7.06</v>
      </c>
      <c r="C54" s="104" t="s">
        <v>59</v>
      </c>
      <c r="D54" s="104"/>
      <c r="E54" s="25" t="s">
        <v>11</v>
      </c>
      <c r="F54" s="25" t="s">
        <v>22</v>
      </c>
      <c r="G54" s="17"/>
      <c r="H54" s="2" t="str">
        <f t="shared" si="3"/>
        <v>error</v>
      </c>
      <c r="I54" s="99"/>
      <c r="J54" s="100"/>
      <c r="K54" s="100"/>
      <c r="L54" s="100"/>
      <c r="M54" s="100"/>
      <c r="N54" s="100"/>
      <c r="O54" s="100"/>
      <c r="P54" s="100"/>
      <c r="Q54" s="100"/>
      <c r="R54" s="101"/>
      <c r="S54" s="110"/>
      <c r="T54" s="111"/>
      <c r="U54" s="111"/>
      <c r="V54" s="111"/>
      <c r="W54" s="111"/>
      <c r="X54" s="111"/>
      <c r="Y54" s="7"/>
      <c r="Z54" s="7"/>
      <c r="AA54" s="7"/>
    </row>
    <row r="55" spans="1:27" ht="105" customHeight="1" x14ac:dyDescent="0.3">
      <c r="A55" s="109"/>
      <c r="B55" s="72">
        <v>7.07</v>
      </c>
      <c r="C55" s="104" t="s">
        <v>60</v>
      </c>
      <c r="D55" s="104"/>
      <c r="E55" s="25" t="s">
        <v>11</v>
      </c>
      <c r="F55" s="25" t="s">
        <v>7</v>
      </c>
      <c r="G55" s="17"/>
      <c r="H55" s="2" t="str">
        <f t="shared" si="3"/>
        <v>error</v>
      </c>
      <c r="I55" s="99"/>
      <c r="J55" s="100"/>
      <c r="K55" s="100"/>
      <c r="L55" s="100"/>
      <c r="M55" s="100"/>
      <c r="N55" s="100"/>
      <c r="O55" s="100"/>
      <c r="P55" s="100"/>
      <c r="Q55" s="100"/>
      <c r="R55" s="101"/>
      <c r="S55" s="110"/>
      <c r="T55" s="111"/>
      <c r="U55" s="111"/>
      <c r="V55" s="111"/>
      <c r="W55" s="111"/>
      <c r="X55" s="111"/>
      <c r="Y55" s="7"/>
      <c r="Z55" s="7"/>
      <c r="AA55" s="7"/>
    </row>
    <row r="56" spans="1:27" ht="105" customHeight="1" x14ac:dyDescent="0.3">
      <c r="A56" s="138"/>
      <c r="B56" s="28">
        <v>7.08</v>
      </c>
      <c r="C56" s="105" t="s">
        <v>61</v>
      </c>
      <c r="D56" s="105"/>
      <c r="E56" s="26" t="s">
        <v>11</v>
      </c>
      <c r="F56" s="26" t="s">
        <v>7</v>
      </c>
      <c r="G56" s="19"/>
      <c r="H56" s="3" t="str">
        <f t="shared" si="3"/>
        <v>error</v>
      </c>
      <c r="I56" s="119"/>
      <c r="J56" s="120"/>
      <c r="K56" s="120"/>
      <c r="L56" s="120"/>
      <c r="M56" s="120"/>
      <c r="N56" s="120"/>
      <c r="O56" s="120"/>
      <c r="P56" s="120"/>
      <c r="Q56" s="120"/>
      <c r="R56" s="121"/>
      <c r="S56" s="112"/>
      <c r="T56" s="113"/>
      <c r="U56" s="113"/>
      <c r="V56" s="113"/>
      <c r="W56" s="113"/>
      <c r="X56" s="113"/>
      <c r="Y56" s="7"/>
      <c r="Z56" s="7"/>
      <c r="AA56" s="7"/>
    </row>
    <row r="57" spans="1:27" ht="105" customHeight="1" x14ac:dyDescent="0.3">
      <c r="A57" s="140" t="s">
        <v>112</v>
      </c>
      <c r="B57" s="72">
        <v>8.01</v>
      </c>
      <c r="C57" s="107" t="s">
        <v>62</v>
      </c>
      <c r="D57" s="107"/>
      <c r="E57" s="25" t="s">
        <v>11</v>
      </c>
      <c r="F57" s="25" t="s">
        <v>7</v>
      </c>
      <c r="G57" s="17"/>
      <c r="H57" s="2" t="str">
        <f t="shared" si="3"/>
        <v>error</v>
      </c>
      <c r="I57" s="122"/>
      <c r="J57" s="123"/>
      <c r="K57" s="123"/>
      <c r="L57" s="123"/>
      <c r="M57" s="123"/>
      <c r="N57" s="123"/>
      <c r="O57" s="123"/>
      <c r="P57" s="123"/>
      <c r="Q57" s="123"/>
      <c r="R57" s="124"/>
      <c r="S57" s="114"/>
      <c r="T57" s="115"/>
      <c r="U57" s="115"/>
      <c r="V57" s="115"/>
      <c r="W57" s="115"/>
      <c r="X57" s="115"/>
      <c r="Y57" s="7"/>
      <c r="Z57" s="7"/>
      <c r="AA57" s="7"/>
    </row>
    <row r="58" spans="1:27" ht="105" customHeight="1" x14ac:dyDescent="0.3">
      <c r="A58" s="141"/>
      <c r="B58" s="72">
        <v>8.02</v>
      </c>
      <c r="C58" s="94" t="s">
        <v>63</v>
      </c>
      <c r="D58" s="94"/>
      <c r="E58" s="25" t="s">
        <v>11</v>
      </c>
      <c r="F58" s="25" t="s">
        <v>7</v>
      </c>
      <c r="G58" s="17"/>
      <c r="H58" s="2" t="str">
        <f t="shared" si="3"/>
        <v>error</v>
      </c>
      <c r="I58" s="99"/>
      <c r="J58" s="100"/>
      <c r="K58" s="100"/>
      <c r="L58" s="100"/>
      <c r="M58" s="100"/>
      <c r="N58" s="100"/>
      <c r="O58" s="100"/>
      <c r="P58" s="100"/>
      <c r="Q58" s="100"/>
      <c r="R58" s="101"/>
      <c r="S58" s="110"/>
      <c r="T58" s="111"/>
      <c r="U58" s="111"/>
      <c r="V58" s="111"/>
      <c r="W58" s="111"/>
      <c r="X58" s="111"/>
      <c r="Y58" s="7"/>
      <c r="Z58" s="7"/>
      <c r="AA58" s="7"/>
    </row>
    <row r="59" spans="1:27" ht="105" customHeight="1" x14ac:dyDescent="0.3">
      <c r="A59" s="141"/>
      <c r="B59" s="72">
        <v>8.0299999999999994</v>
      </c>
      <c r="C59" s="94" t="s">
        <v>64</v>
      </c>
      <c r="D59" s="94"/>
      <c r="E59" s="25" t="s">
        <v>65</v>
      </c>
      <c r="F59" s="25" t="s">
        <v>24</v>
      </c>
      <c r="G59" s="17"/>
      <c r="H59" s="2" t="str">
        <f>IF(G59="S",-1, IF(G59="N",1,IF(G59="?","NA","error")))</f>
        <v>error</v>
      </c>
      <c r="I59" s="99"/>
      <c r="J59" s="100"/>
      <c r="K59" s="100"/>
      <c r="L59" s="100"/>
      <c r="M59" s="100"/>
      <c r="N59" s="100"/>
      <c r="O59" s="100"/>
      <c r="P59" s="100"/>
      <c r="Q59" s="100"/>
      <c r="R59" s="101"/>
      <c r="S59" s="110"/>
      <c r="T59" s="111"/>
      <c r="U59" s="111"/>
      <c r="V59" s="111"/>
      <c r="W59" s="111"/>
      <c r="X59" s="111"/>
      <c r="Y59" s="7"/>
      <c r="Z59" s="7"/>
      <c r="AA59" s="7"/>
    </row>
    <row r="60" spans="1:27" ht="105" customHeight="1" x14ac:dyDescent="0.3">
      <c r="A60" s="141"/>
      <c r="B60" s="72">
        <v>8.0399999999999991</v>
      </c>
      <c r="C60" s="94" t="s">
        <v>66</v>
      </c>
      <c r="D60" s="94"/>
      <c r="E60" s="25" t="s">
        <v>11</v>
      </c>
      <c r="F60" s="25" t="s">
        <v>24</v>
      </c>
      <c r="G60" s="17"/>
      <c r="H60" s="2" t="str">
        <f t="shared" si="3"/>
        <v>error</v>
      </c>
      <c r="I60" s="99"/>
      <c r="J60" s="100"/>
      <c r="K60" s="100"/>
      <c r="L60" s="100"/>
      <c r="M60" s="100"/>
      <c r="N60" s="100"/>
      <c r="O60" s="100"/>
      <c r="P60" s="100"/>
      <c r="Q60" s="100"/>
      <c r="R60" s="101"/>
      <c r="S60" s="110"/>
      <c r="T60" s="111"/>
      <c r="U60" s="111"/>
      <c r="V60" s="111"/>
      <c r="W60" s="111"/>
      <c r="X60" s="111"/>
      <c r="Y60" s="7"/>
      <c r="Z60" s="7"/>
      <c r="AA60" s="7"/>
    </row>
    <row r="61" spans="1:27" ht="105" customHeight="1" x14ac:dyDescent="0.3">
      <c r="A61" s="142"/>
      <c r="B61" s="72">
        <v>8.0500000000000007</v>
      </c>
      <c r="C61" s="94" t="s">
        <v>67</v>
      </c>
      <c r="D61" s="94"/>
      <c r="E61" s="25" t="s">
        <v>65</v>
      </c>
      <c r="F61" s="25" t="s">
        <v>7</v>
      </c>
      <c r="G61" s="17"/>
      <c r="H61" s="2" t="str">
        <f>IF(G61="S",-1, IF(G61="N",1,IF(G61="?","NA","error")))</f>
        <v>error</v>
      </c>
      <c r="I61" s="99"/>
      <c r="J61" s="100"/>
      <c r="K61" s="100"/>
      <c r="L61" s="100"/>
      <c r="M61" s="100"/>
      <c r="N61" s="100"/>
      <c r="O61" s="100"/>
      <c r="P61" s="100"/>
      <c r="Q61" s="100"/>
      <c r="R61" s="101"/>
      <c r="S61" s="110"/>
      <c r="T61" s="111"/>
      <c r="U61" s="111"/>
      <c r="V61" s="111"/>
      <c r="W61" s="111"/>
      <c r="X61" s="111"/>
      <c r="Y61" s="7"/>
      <c r="Z61" s="7"/>
      <c r="AA61" s="7"/>
    </row>
    <row r="62" spans="1:27" ht="24" thickBot="1" x14ac:dyDescent="0.35">
      <c r="A62" s="7"/>
      <c r="B62" s="13"/>
      <c r="C62" s="14"/>
      <c r="D62" s="14"/>
      <c r="E62" s="14"/>
      <c r="F62" s="66" t="s">
        <v>68</v>
      </c>
      <c r="G62" s="67" t="str">
        <f>IF($K$71,LOOKUP($G$63,$K$64:$K$66,$J$64:$J$66),"Más información")</f>
        <v>EVALUAR</v>
      </c>
      <c r="H62" s="7"/>
      <c r="I62" s="7"/>
      <c r="J62" s="7"/>
      <c r="K62" s="7"/>
      <c r="L62" s="7"/>
      <c r="M62" s="23"/>
      <c r="N62" s="98"/>
      <c r="O62" s="98"/>
      <c r="P62" s="24"/>
      <c r="Q62" s="7"/>
      <c r="R62" s="7"/>
      <c r="S62" s="22"/>
      <c r="T62" s="22"/>
      <c r="U62" s="22"/>
      <c r="V62" s="22"/>
      <c r="W62" s="22"/>
      <c r="X62" s="22"/>
      <c r="Y62" s="7"/>
      <c r="Z62" s="7"/>
      <c r="AA62" s="7"/>
    </row>
    <row r="63" spans="1:27" ht="24" thickBot="1" x14ac:dyDescent="0.4">
      <c r="A63" s="7"/>
      <c r="B63" s="15"/>
      <c r="C63" s="16"/>
      <c r="D63" s="16"/>
      <c r="E63" s="16"/>
      <c r="F63" s="68" t="s">
        <v>70</v>
      </c>
      <c r="G63" s="74">
        <f>SUM($H$11:$H$13,$H$16:$H$17,$H$19:$H$23,$H$25:$H$36,$H$38:$H$61)</f>
        <v>0</v>
      </c>
      <c r="H63" s="7"/>
      <c r="I63" s="7"/>
      <c r="J63" s="95" t="s">
        <v>69</v>
      </c>
      <c r="K63" s="96"/>
      <c r="L63" s="97"/>
      <c r="M63" s="42"/>
      <c r="N63" s="90"/>
      <c r="O63" s="90"/>
      <c r="P63" s="24"/>
      <c r="Q63" s="7"/>
      <c r="R63" s="7"/>
      <c r="S63" s="22"/>
      <c r="T63" s="22"/>
      <c r="U63" s="22"/>
      <c r="V63" s="22"/>
      <c r="W63" s="22"/>
      <c r="X63" s="22"/>
      <c r="Y63" s="7"/>
      <c r="Z63" s="7"/>
      <c r="AA63" s="7"/>
    </row>
    <row r="64" spans="1:27" ht="23.4" x14ac:dyDescent="0.35">
      <c r="A64" s="7"/>
      <c r="B64" s="30"/>
      <c r="C64" s="91" t="s">
        <v>100</v>
      </c>
      <c r="D64" s="91"/>
      <c r="E64" s="31"/>
      <c r="F64" s="32" t="s">
        <v>72</v>
      </c>
      <c r="G64" s="33">
        <f>SUM($H$11:$H$13,$H$16:$H$17,$H$19:$H$23)</f>
        <v>0</v>
      </c>
      <c r="H64" s="7"/>
      <c r="I64" s="7"/>
      <c r="J64" s="47" t="s">
        <v>71</v>
      </c>
      <c r="K64" s="48">
        <v>-100</v>
      </c>
      <c r="L64" s="49"/>
      <c r="M64" s="42"/>
      <c r="N64" s="90"/>
      <c r="O64" s="90"/>
      <c r="P64" s="24"/>
      <c r="Q64" s="7"/>
      <c r="R64" s="7"/>
      <c r="S64" s="22"/>
      <c r="T64" s="22"/>
      <c r="U64" s="22"/>
      <c r="V64" s="22"/>
      <c r="W64" s="22"/>
      <c r="X64" s="22"/>
      <c r="Y64" s="7"/>
      <c r="Z64" s="7"/>
      <c r="AA64" s="7"/>
    </row>
    <row r="65" spans="1:27" ht="23.4" x14ac:dyDescent="0.45">
      <c r="A65" s="7"/>
      <c r="B65" s="34"/>
      <c r="C65" s="92"/>
      <c r="D65" s="92"/>
      <c r="E65" s="35"/>
      <c r="F65" s="36" t="s">
        <v>74</v>
      </c>
      <c r="G65" s="37">
        <f>SUM($H$25:$H$36)</f>
        <v>0</v>
      </c>
      <c r="H65" s="7"/>
      <c r="I65" s="7"/>
      <c r="J65" s="50" t="s">
        <v>73</v>
      </c>
      <c r="K65" s="51">
        <v>0</v>
      </c>
      <c r="L65" s="52"/>
      <c r="M65" s="42"/>
      <c r="N65" s="90"/>
      <c r="O65" s="90"/>
      <c r="P65" s="24"/>
      <c r="Q65" s="7"/>
      <c r="R65" s="7"/>
      <c r="S65" s="22"/>
      <c r="T65" s="22"/>
      <c r="U65" s="22"/>
      <c r="V65" s="22"/>
      <c r="W65" s="22"/>
      <c r="X65" s="22"/>
      <c r="Y65" s="7"/>
      <c r="Z65" s="7"/>
      <c r="AA65" s="7"/>
    </row>
    <row r="66" spans="1:27" ht="24" thickBot="1" x14ac:dyDescent="0.5">
      <c r="A66" s="7"/>
      <c r="B66" s="38"/>
      <c r="C66" s="93"/>
      <c r="D66" s="93"/>
      <c r="E66" s="39"/>
      <c r="F66" s="40" t="s">
        <v>76</v>
      </c>
      <c r="G66" s="41">
        <f>SUM($H$38:$H$61)</f>
        <v>0</v>
      </c>
      <c r="H66" s="7"/>
      <c r="I66" s="7"/>
      <c r="J66" s="53" t="s">
        <v>75</v>
      </c>
      <c r="K66" s="53">
        <v>6</v>
      </c>
      <c r="L66" s="54"/>
      <c r="M66" s="43"/>
      <c r="N66" s="43"/>
      <c r="O66" s="43"/>
      <c r="P66" s="7"/>
      <c r="Q66" s="7"/>
      <c r="R66" s="7"/>
      <c r="S66" s="22"/>
      <c r="T66" s="22"/>
      <c r="U66" s="22"/>
      <c r="V66" s="22"/>
      <c r="W66" s="22"/>
      <c r="X66" s="22"/>
      <c r="Y66" s="7"/>
      <c r="Z66" s="7"/>
      <c r="AA66" s="7"/>
    </row>
    <row r="67" spans="1:27" ht="46.8" x14ac:dyDescent="0.35">
      <c r="A67" s="7"/>
      <c r="B67" s="30"/>
      <c r="C67" s="91" t="s">
        <v>77</v>
      </c>
      <c r="D67" s="91"/>
      <c r="E67" s="91"/>
      <c r="F67" s="32" t="s">
        <v>72</v>
      </c>
      <c r="G67" s="33">
        <f>COUNT($H$11:$H$13,$H$14:$H$15,$H$16:$H$17,$H$18,$H$19:$H$23)</f>
        <v>0</v>
      </c>
      <c r="H67" s="7"/>
      <c r="I67" s="7"/>
      <c r="J67" s="55" t="s">
        <v>78</v>
      </c>
      <c r="K67" s="56" t="s">
        <v>96</v>
      </c>
      <c r="L67" s="57"/>
      <c r="M67" s="43"/>
      <c r="N67" s="43"/>
      <c r="O67" s="43"/>
      <c r="P67" s="7"/>
      <c r="Q67" s="7"/>
      <c r="R67" s="7"/>
      <c r="S67" s="22"/>
      <c r="T67" s="22"/>
      <c r="U67" s="22"/>
      <c r="V67" s="22"/>
      <c r="W67" s="22"/>
      <c r="X67" s="22"/>
      <c r="Y67" s="7"/>
      <c r="Z67" s="7"/>
      <c r="AA67" s="7"/>
    </row>
    <row r="68" spans="1:27" ht="23.4" x14ac:dyDescent="0.35">
      <c r="A68" s="7"/>
      <c r="B68" s="34"/>
      <c r="C68" s="92"/>
      <c r="D68" s="92"/>
      <c r="E68" s="92"/>
      <c r="F68" s="36" t="s">
        <v>74</v>
      </c>
      <c r="G68" s="37">
        <f>COUNT($H$25:$H$36)</f>
        <v>0</v>
      </c>
      <c r="H68" s="7"/>
      <c r="I68" s="7"/>
      <c r="J68" s="50">
        <f>COUNT($H$11:$H$13,$H$14:$H$15,$H$16:$H$17,$H$18,$H$19:$H$23)</f>
        <v>0</v>
      </c>
      <c r="K68" s="58">
        <v>2</v>
      </c>
      <c r="L68" s="59" t="b">
        <f>IF(G67&gt;=K68,TRUE,FALSE)</f>
        <v>0</v>
      </c>
      <c r="M68" s="102" t="s">
        <v>97</v>
      </c>
      <c r="N68" s="103"/>
      <c r="O68" s="103"/>
      <c r="P68" s="103"/>
      <c r="Q68" s="103"/>
      <c r="R68" s="7"/>
      <c r="S68" s="22"/>
      <c r="T68" s="22"/>
      <c r="U68" s="22"/>
      <c r="V68" s="22"/>
      <c r="W68" s="22"/>
      <c r="X68" s="22"/>
      <c r="Y68" s="7"/>
      <c r="Z68" s="7"/>
      <c r="AA68" s="7"/>
    </row>
    <row r="69" spans="1:27" ht="25.5" customHeight="1" x14ac:dyDescent="0.35">
      <c r="A69" s="7"/>
      <c r="B69" s="34"/>
      <c r="C69" s="92"/>
      <c r="D69" s="92"/>
      <c r="E69" s="92"/>
      <c r="F69" s="36" t="s">
        <v>76</v>
      </c>
      <c r="G69" s="37">
        <f>COUNT($H$38:$H$61)</f>
        <v>0</v>
      </c>
      <c r="H69" s="7"/>
      <c r="I69" s="7"/>
      <c r="J69" s="50">
        <f>COUNT($H$25:$H$36)</f>
        <v>0</v>
      </c>
      <c r="K69" s="58">
        <v>2</v>
      </c>
      <c r="L69" s="59" t="b">
        <f>IF(G68&gt;=K69,TRUE,FALSE)</f>
        <v>0</v>
      </c>
      <c r="M69" s="102"/>
      <c r="N69" s="103"/>
      <c r="O69" s="103"/>
      <c r="P69" s="103"/>
      <c r="Q69" s="103"/>
      <c r="R69" s="7"/>
      <c r="S69" s="22"/>
      <c r="T69" s="22"/>
      <c r="U69" s="22"/>
      <c r="V69" s="22"/>
      <c r="W69" s="22"/>
      <c r="X69" s="22"/>
      <c r="Y69" s="7"/>
      <c r="Z69" s="7"/>
      <c r="AA69" s="7"/>
    </row>
    <row r="70" spans="1:27" ht="18" customHeight="1" x14ac:dyDescent="0.35">
      <c r="A70" s="7"/>
      <c r="B70" s="38"/>
      <c r="C70" s="93"/>
      <c r="D70" s="93"/>
      <c r="E70" s="93"/>
      <c r="F70" s="40" t="s">
        <v>78</v>
      </c>
      <c r="G70" s="41">
        <f>SUM(G67:G69)</f>
        <v>0</v>
      </c>
      <c r="H70" s="7"/>
      <c r="I70" s="7"/>
      <c r="J70" s="60">
        <f>COUNT($H$38:$H$61)</f>
        <v>0</v>
      </c>
      <c r="K70" s="61">
        <v>6</v>
      </c>
      <c r="L70" s="62" t="b">
        <f>IF(G69&gt;=K70,TRUE,FALSE)</f>
        <v>0</v>
      </c>
      <c r="M70" s="102"/>
      <c r="N70" s="103"/>
      <c r="O70" s="103"/>
      <c r="P70" s="103"/>
      <c r="Q70" s="103"/>
      <c r="R70" s="7"/>
      <c r="S70" s="22"/>
      <c r="T70" s="22"/>
      <c r="U70" s="22"/>
      <c r="V70" s="22"/>
      <c r="W70" s="22"/>
      <c r="X70" s="22"/>
      <c r="Y70" s="7"/>
      <c r="Z70" s="7"/>
      <c r="AA70" s="7"/>
    </row>
    <row r="71" spans="1:27" ht="24" customHeight="1" thickBot="1" x14ac:dyDescent="0.4">
      <c r="A71" s="7"/>
      <c r="B71" s="30"/>
      <c r="C71" s="91" t="s">
        <v>79</v>
      </c>
      <c r="D71" s="91"/>
      <c r="E71" s="91"/>
      <c r="F71" s="32" t="s">
        <v>80</v>
      </c>
      <c r="G71" s="33">
        <f>SUM($H$11:$H$13,$H$16:$H$17,$H$19,$H$21,$H$23,$H$25:$H$31,$H$36,$H$39,$H$41,$H$42:$H$48,$H$49:$H$52,$H$55:$H$56,$H$57:$H$61)</f>
        <v>0</v>
      </c>
      <c r="H71" s="7"/>
      <c r="I71" s="7"/>
      <c r="J71" s="63">
        <f>SUM(J68:J70)</f>
        <v>0</v>
      </c>
      <c r="K71" s="64">
        <f>SUM(K68:K70)</f>
        <v>10</v>
      </c>
      <c r="L71" s="65" t="b">
        <f>IF(L68,IF(L69,IF(L70,TRUE)))</f>
        <v>0</v>
      </c>
      <c r="M71" s="44"/>
      <c r="N71" s="43"/>
      <c r="O71" s="43"/>
      <c r="P71" s="7"/>
      <c r="Q71" s="7"/>
      <c r="R71" s="7"/>
      <c r="S71" s="22"/>
      <c r="T71" s="22"/>
      <c r="U71" s="22"/>
      <c r="V71" s="22"/>
      <c r="W71" s="22"/>
      <c r="X71" s="22"/>
      <c r="Y71" s="7"/>
      <c r="Z71" s="7"/>
      <c r="AA71" s="7"/>
    </row>
    <row r="72" spans="1:27" ht="18" x14ac:dyDescent="0.35">
      <c r="A72" s="7"/>
      <c r="B72" s="38"/>
      <c r="C72" s="93"/>
      <c r="D72" s="93"/>
      <c r="E72" s="93"/>
      <c r="F72" s="40" t="s">
        <v>81</v>
      </c>
      <c r="G72" s="41">
        <f>SUM($H$11:$H$13,$H$16:$H$17,$H$19:$H$20,$H$22:$H$23,$H$25:$H$27,$H$29:$H$36,$H$38:$H$41,$H$42:$H$43,$H$45:$H$46,$H$48,$H$50,$H$52:$H$56,$H$57,$H$58,$H$61)</f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22"/>
      <c r="T72" s="22"/>
      <c r="U72" s="22"/>
      <c r="V72" s="22"/>
      <c r="W72" s="22"/>
      <c r="X72" s="22"/>
      <c r="Y72" s="7"/>
      <c r="Z72" s="7"/>
      <c r="AA72" s="7"/>
    </row>
  </sheetData>
  <sheetProtection algorithmName="SHA-512" hashValue="c3k2Bg8TXwccko0q8HiZUfKaXn/I3uGg4P5EqqmUp6w98U552+9G7hErrpIS0b6TYNvX0FbWvgED7nAyjVcNLQ==" saltValue="8OduUGGX03MZBmSIMCJSTg==" spinCount="100000" sheet="1" objects="1" scenarios="1"/>
  <dataConsolidate/>
  <mergeCells count="182">
    <mergeCell ref="C2:X4"/>
    <mergeCell ref="C71:E72"/>
    <mergeCell ref="A38:A41"/>
    <mergeCell ref="A42:A48"/>
    <mergeCell ref="A49:A56"/>
    <mergeCell ref="A57:A61"/>
    <mergeCell ref="A6:B6"/>
    <mergeCell ref="A7:B7"/>
    <mergeCell ref="A8:B8"/>
    <mergeCell ref="A9:B9"/>
    <mergeCell ref="A10:F10"/>
    <mergeCell ref="A11:A13"/>
    <mergeCell ref="A14:A18"/>
    <mergeCell ref="A24:F24"/>
    <mergeCell ref="A19:A23"/>
    <mergeCell ref="C22:D2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S47:X47"/>
    <mergeCell ref="S48:X48"/>
    <mergeCell ref="S49:X49"/>
    <mergeCell ref="S50:X50"/>
    <mergeCell ref="S51:X51"/>
    <mergeCell ref="S42:X42"/>
    <mergeCell ref="S43:X43"/>
    <mergeCell ref="S44:X44"/>
    <mergeCell ref="S45:X45"/>
    <mergeCell ref="S46:X46"/>
    <mergeCell ref="S36:X36"/>
    <mergeCell ref="S38:X38"/>
    <mergeCell ref="S39:X39"/>
    <mergeCell ref="S40:X40"/>
    <mergeCell ref="S41:X41"/>
    <mergeCell ref="S31:X31"/>
    <mergeCell ref="S32:X32"/>
    <mergeCell ref="S33:X33"/>
    <mergeCell ref="S34:X34"/>
    <mergeCell ref="S35:X35"/>
    <mergeCell ref="S37:X37"/>
    <mergeCell ref="S26:X26"/>
    <mergeCell ref="S27:X27"/>
    <mergeCell ref="S58:X58"/>
    <mergeCell ref="S59:X59"/>
    <mergeCell ref="S60:X60"/>
    <mergeCell ref="S61:X61"/>
    <mergeCell ref="S52:X52"/>
    <mergeCell ref="S53:X53"/>
    <mergeCell ref="S54:X54"/>
    <mergeCell ref="S55:X55"/>
    <mergeCell ref="S56:X56"/>
    <mergeCell ref="S29:X29"/>
    <mergeCell ref="S30:X30"/>
    <mergeCell ref="S20:X20"/>
    <mergeCell ref="S21:X21"/>
    <mergeCell ref="S22:X22"/>
    <mergeCell ref="S23:X23"/>
    <mergeCell ref="S25:X25"/>
    <mergeCell ref="S24:X24"/>
    <mergeCell ref="S57:X57"/>
    <mergeCell ref="I57:R57"/>
    <mergeCell ref="I58:R58"/>
    <mergeCell ref="I59:R59"/>
    <mergeCell ref="I60:R60"/>
    <mergeCell ref="I42:R42"/>
    <mergeCell ref="I43:R43"/>
    <mergeCell ref="I44:R44"/>
    <mergeCell ref="I45:R45"/>
    <mergeCell ref="I46:R46"/>
    <mergeCell ref="I52:R52"/>
    <mergeCell ref="I53:R53"/>
    <mergeCell ref="I54:R54"/>
    <mergeCell ref="I55:R55"/>
    <mergeCell ref="I56:R56"/>
    <mergeCell ref="I47:R47"/>
    <mergeCell ref="I48:R48"/>
    <mergeCell ref="I49:R49"/>
    <mergeCell ref="I50:R50"/>
    <mergeCell ref="I51:R51"/>
    <mergeCell ref="S14:X14"/>
    <mergeCell ref="I41:R41"/>
    <mergeCell ref="I31:R31"/>
    <mergeCell ref="I32:R32"/>
    <mergeCell ref="I33:R33"/>
    <mergeCell ref="I34:R34"/>
    <mergeCell ref="I35:R35"/>
    <mergeCell ref="I37:R37"/>
    <mergeCell ref="I20:R20"/>
    <mergeCell ref="I21:R21"/>
    <mergeCell ref="I22:R22"/>
    <mergeCell ref="I23:R23"/>
    <mergeCell ref="I25:R25"/>
    <mergeCell ref="I24:R24"/>
    <mergeCell ref="I26:R26"/>
    <mergeCell ref="I27:R27"/>
    <mergeCell ref="I28:R28"/>
    <mergeCell ref="I29:R29"/>
    <mergeCell ref="I30:R30"/>
    <mergeCell ref="I36:R36"/>
    <mergeCell ref="I38:R38"/>
    <mergeCell ref="I39:R39"/>
    <mergeCell ref="I40:R40"/>
    <mergeCell ref="S28:X28"/>
    <mergeCell ref="S15:X15"/>
    <mergeCell ref="S16:X16"/>
    <mergeCell ref="S17:X17"/>
    <mergeCell ref="S18:X18"/>
    <mergeCell ref="S19:X19"/>
    <mergeCell ref="C6:F6"/>
    <mergeCell ref="C7:F7"/>
    <mergeCell ref="C8:F8"/>
    <mergeCell ref="C9:F9"/>
    <mergeCell ref="I15:R15"/>
    <mergeCell ref="I16:R16"/>
    <mergeCell ref="I17:R17"/>
    <mergeCell ref="I18:R18"/>
    <mergeCell ref="I19:R19"/>
    <mergeCell ref="I10:R10"/>
    <mergeCell ref="S10:X10"/>
    <mergeCell ref="I11:R11"/>
    <mergeCell ref="I12:R12"/>
    <mergeCell ref="I13:R13"/>
    <mergeCell ref="I14:R14"/>
    <mergeCell ref="S11:X11"/>
    <mergeCell ref="S12:X12"/>
    <mergeCell ref="S13:X13"/>
    <mergeCell ref="C11:D11"/>
    <mergeCell ref="C21:D21"/>
    <mergeCell ref="C34:D34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6:D46"/>
    <mergeCell ref="C35:D35"/>
    <mergeCell ref="C36:D36"/>
    <mergeCell ref="C38:D38"/>
    <mergeCell ref="C39:D39"/>
    <mergeCell ref="C40:D40"/>
    <mergeCell ref="C41:D41"/>
    <mergeCell ref="C42:D42"/>
    <mergeCell ref="C43:D43"/>
    <mergeCell ref="C44:D44"/>
    <mergeCell ref="C45:D45"/>
    <mergeCell ref="A37:F37"/>
    <mergeCell ref="A25:A36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N64:O64"/>
    <mergeCell ref="N65:O65"/>
    <mergeCell ref="C67:E70"/>
    <mergeCell ref="C59:D59"/>
    <mergeCell ref="C60:D60"/>
    <mergeCell ref="C61:D61"/>
    <mergeCell ref="J63:L63"/>
    <mergeCell ref="N62:O62"/>
    <mergeCell ref="N63:O63"/>
    <mergeCell ref="I61:R61"/>
    <mergeCell ref="M68:Q70"/>
    <mergeCell ref="C64:D66"/>
  </mergeCells>
  <dataValidations xWindow="642" yWindow="558" count="49">
    <dataValidation type="list" allowBlank="1" showInputMessage="1" showErrorMessage="1" prompt="Si la respuesta es &quot;NO&quot; entonces vaya a la pregunta 2.01. _x000a_Respuesta &quot;SÍ&quot; cuando el taxón ha sido seleccionado intencionalmente durante varias generaciones para reducir algunos de los atributos que la hace maleza." sqref="G11" xr:uid="{C0521AD2-919F-4AA5-9722-EAB027FDC588}">
      <formula1>$Z$11:$Z$13</formula1>
    </dataValidation>
    <dataValidation type="list" allowBlank="1" showInputMessage="1" showErrorMessage="1" prompt="Esta pregunta no se contesta si la respuesta a la pregunta 1.01 fue un &quot;NO&quot;. Si es así, entonces se debe contestar con &quot;?&quot;._x000a_" sqref="G12" xr:uid="{6BF48897-4CD4-4312-944A-9DAF952116D6}">
      <formula1>$Z$11:$Z$13</formula1>
    </dataValidation>
    <dataValidation type="list" allowBlank="1" showInputMessage="1" showErrorMessage="1" prompt="Si la respuesta a 1.01 es &quot;NO&quot; o si el taxón no es una subespecie cultivada o variedad registrada de una especie domesticada, entonces esta pregunta NO SE REPONDE._x000a_Si es así, entonces se debe contestar con &quot;?&quot;." sqref="G13" xr:uid="{33574596-8AC7-471A-8BB2-78F7FC85A3E3}">
      <formula1>$Z$11:$Z$13</formula1>
    </dataValidation>
    <dataValidation type="list" allowBlank="1" showInputMessage="1" showErrorMessage="1" prompt="Para esta pregunta es preferente usar algún algoritmo de predicción como por ejemplo MAXENT, NICHETOOLBOX o WALLACE. Se contesta con &quot;Alta&quot;, &quot;Intermedio&quot;, &quot;Baja&quot; o &quot;Nula&quot;." sqref="G14" xr:uid="{9615277B-9138-4B96-803D-318E5039A1B3}">
      <formula1>$Z$14:$Z$17</formula1>
    </dataValidation>
    <dataValidation type="list" allowBlank="1" showInputMessage="1" showErrorMessage="1" prompt="Esta pregunta se refiere a la calidad del modelo utilizado para la predicción de la pregunta 2.01. Se contesta con &quot;Alta&quot;, &quot;Intermedio&quot;, &quot;Baja&quot; o &quot;Nula&quot;._x000a_REVISAR LA GUÍA PARA MÁS INFORMACIÓN" sqref="G15" xr:uid="{C0563044-7A1E-4CCF-8BDA-B3CC54156336}">
      <formula1>$Z$14:$Z$17</formula1>
    </dataValidation>
    <dataValidation type="list" allowBlank="1" showInputMessage="1" showErrorMessage="1" prompt="Una especie que abarca más de 3 tipos de climas tendría una respuesta afirmativa. _x000a__x000a_Para México use climas del tipo Af, Am, As, Aw, BWk, BWh, BSk, BSh, Cfa, Cfb, Csa, Csb, Cwa, Cwb." sqref="G16" xr:uid="{640950D5-7006-4A24-ADD2-0C3FAEB6C6A2}">
      <formula1>$Z$11:$Z$13</formula1>
    </dataValidation>
    <dataValidation type="list" allowBlank="1" showInputMessage="1" showErrorMessage="1" prompt="Esta pregunta se refiere a la influencia climática en el área de intereses diferentes a los que se especifican en la pregunta 2.01. " sqref="G17" xr:uid="{B8377E96-9C2E-44AF-8F08-65E81F4B2132}">
      <formula1>$Z$11:$Z$13</formula1>
    </dataValidation>
    <dataValidation type="list" allowBlank="1" showInputMessage="1" showErrorMessage="1" prompt="La evidencia de esta pregunta por lo general proviene de internet, floras publicadas y literatura primaria. _x000a_Si hay venta o introducción por invernaderos en México entonces puede ser evidencia de introducción._x000a_" sqref="G18" xr:uid="{9F038047-7150-46DB-BC86-6E4BDFD98A67}">
      <formula1>$Z$11:$Z$13</formula1>
    </dataValidation>
    <dataValidation type="list" allowBlank="1" showInputMessage="1" showErrorMessage="1" prompt="Un taxón naturalizado es aquel que puede generar poblaciones autosustentables en ambientes naturales sin la intervención humana.  " sqref="G19" xr:uid="{3CAE8093-A3CC-4823-B56C-9FB36B2D8055}">
      <formula1>$Z$11:$Z$13</formula1>
    </dataValidation>
    <dataValidation type="list" allowBlank="1" showInputMessage="1" showErrorMessage="1" prompt="Se define como maleza si el taxón puede completar su ciclo de vida en ambientes urbanos o de invernadero generando algún impacto. Una respuesta negativa o ‘Se desconoce’ dependerá de la cantidad y la calidad de la información disponible." sqref="G20" xr:uid="{0BCE3CC1-0498-4A7B-B4D9-493DFA6AC195}">
      <formula1>$Z$11:$Z$13</formula1>
    </dataValidation>
    <dataValidation type="list" allowBlank="1" showInputMessage="1" showErrorMessage="1" prompt="Si hay una evaluación de riesgo rápido utilizando el Método de Evaluación Rápida de Invasividad (MERI), puede obtener información para responder esta pregunta de la pregunta 8 del MERI." sqref="G21" xr:uid="{32CF9374-A4EA-483F-BE78-14390A390056}">
      <formula1>$Z$11:$Z$13</formula1>
    </dataValidation>
    <dataValidation type="list" allowBlank="1" showInputMessage="1" showErrorMessage="1" prompt="El taxón altera la composición, estructura o funcionamiento de ecosistemas naturales._x000a__x000a_Si hay una evaluación MERI, puede usar el resultado de los criterios 9 y 10 para obtener información para esta pregunta. " sqref="G22" xr:uid="{B124B4C9-56C7-48E0-AEF4-BE392934F196}">
      <formula1>$Z$11:$Z$13</formula1>
    </dataValidation>
    <dataValidation type="list" allowBlank="1" showInputMessage="1" showErrorMessage="1" prompt="Esta pregunta se refiere a la relación filogenética cercana con especies del mismo género con biología similar que sean especies exóticas invasoras reconocidas. _x000a_Si hay un MERI, puede usar el resultado de la pregunta 2 como respuesta." sqref="G23" xr:uid="{9BD62A35-ECCA-4249-A6E1-B6F68A08E0BE}">
      <formula1>$Z$11:$Z$13</formula1>
    </dataValidation>
    <dataValidation type="list" allowBlank="1" showInputMessage="1" showErrorMessage="1" prompt="La planta debe de tener estructuras que dañan, lastiman o reducen el valor de productos. _x000a__x000a_Se puede obtener información de la descripción taxonómica del taxón." sqref="G25" xr:uid="{42B450CE-C0FD-46D6-8444-FFC54EBDFD64}">
      <formula1>$Z$11:$Z$13</formula1>
    </dataValidation>
    <dataValidation type="list" allowBlank="1" showInputMessage="1" showErrorMessage="1" prompt="Tiene una respuesta positiva si en condiciones de laboratorio hay disminución usando lixiviados o partes vegetales (semillas, flores, tallo o raíz). _x000a_Si no hay evidencia se contesta como ‘?’" sqref="G26" xr:uid="{223E6DC7-BCE8-41FA-BD22-18BBD67BEDC7}">
      <formula1>$Z$11:$Z$13</formula1>
    </dataValidation>
    <dataValidation type="list" allowBlank="1" showInputMessage="1" showErrorMessage="1" prompt="Si la especie es parásita, semi-parásita de posibles hospederos en la zona de introducción debe tener una respuesta positiva." sqref="G27" xr:uid="{29F4D2D0-63B1-460A-B73F-5BEB56D25DA8}">
      <formula1>$Z$11:$Z$13</formula1>
    </dataValidation>
    <dataValidation type="list" allowBlank="1" showInputMessage="1" showErrorMessage="1" prompt="El consumo puede ser de cualquier componente del ciclo de vida del taxón. Si el taxón se encuentra en zonas con pastoreo extensivo es evidencia suficiente de preferencia como alimento. " sqref="G28" xr:uid="{32230C4C-2979-4F12-9E0F-EADBDDB1C5E8}">
      <formula1>$Z$11:$Z$13</formula1>
    </dataValidation>
    <dataValidation type="list" allowBlank="1" showInputMessage="1" showErrorMessage="1" prompt="Tiene que existir una probabilidad de que exista riesgo a animales silvestres o domésticos por contacto o consumo. Si a nivel familia taxonómica se han identificado toxicidad, la respuesta es afirmativa (&quot;S&quot;).  " sqref="G29" xr:uid="{72413396-DEB4-4766-8A03-D1C9A383792F}">
      <formula1>$Z$11:$Z$13</formula1>
    </dataValidation>
    <dataValidation type="list" allowBlank="1" showInputMessage="1" showErrorMessage="1" prompt="Debe de ser capaz de mantener poblaciones del patógeno o la enfermedad. El patógeno o la enfermedad deben de tener impactos económicos o a la salud. Si se cuenta con MERI, puede usar el resultado de la pregunta 3 como respuesta." sqref="G30" xr:uid="{93421028-5DBA-4B58-ABDA-9A75EBBD9724}">
      <formula1>$Z$11:$Z$13</formula1>
    </dataValidation>
    <dataValidation type="list" allowBlank="1" showInputMessage="1" showErrorMessage="1" prompt="La alergia o condición médica debe de estar bien documentada. La alergia puede ser por contacto, inhalación, consumo o por polen. Si hay poca evidencia para el taxón se califica como &quot;?&quot;. Las alergias generales se clasifican como ‘N’._x000a_" sqref="G31" xr:uid="{9E050D18-F988-425E-B909-D15B83DE3C5D}">
      <formula1>$Z$11:$Z$13</formula1>
    </dataValidation>
    <dataValidation type="list" allowBlank="1" showInputMessage="1" showErrorMessage="1" prompt="Especies que acumulan biomasa que puede ser combustible para incendios o que tienen resinas o compuestos inflamables. _x000a_Una respuesta negativa sería para aquellas especies con poca probabilidad de acumular biomasa inflamable." sqref="G32" xr:uid="{C3DBD95B-B655-464E-A9D6-58809CCBB655}">
      <formula1>$Z$11:$Z$13</formula1>
    </dataValidation>
    <dataValidation type="list" allowBlank="1" showInputMessage="1" showErrorMessage="1" prompt="Una respuesta positiva es para aquellas especies que crecen en la sombra o parcialmente sombreado. Incluye especies con semillas fotoblásticas negativas e indiferentes. Las especies acuáticas reciben una calificación POSITIVA a esta pregunta." sqref="G33" xr:uid="{C7CD95B4-F5A2-4FFB-A91B-C1869C6ED254}">
      <formula1>$Z$11:$Z$13</formula1>
    </dataValidation>
    <dataValidation type="list" allowBlank="1" showInputMessage="1" showErrorMessage="1" prompt="Se pueden usar las capas de suelo FAO http://www.fao.org/soils-portal/soil-survey/soil-maps-and-databases/other-global-soil-maps-and-databases/en/_x000a_México INEGI. Conjunto de Datos Vectorial Edafológico, Serie II, escala 1: 250 000" sqref="G34" xr:uid="{4862302F-C583-4245-8B17-455FEA0F3DF5}">
      <formula1>$Z$11:$Z$13</formula1>
    </dataValidation>
    <dataValidation type="list" allowBlank="1" showInputMessage="1" showErrorMessage="1" prompt="Se refiere específicamente a hábitos de crecimiento que limita el crecimiento de otras especies. Esto no incluye la competencia por recursos lumínicos." sqref="G35" xr:uid="{D03A38D8-7664-47CB-ACAC-25D158465EDD}">
      <formula1>$Z$11:$Z$13</formula1>
    </dataValidation>
    <dataValidation type="list" allowBlank="1" showInputMessage="1" showErrorMessage="1" prompt="El crecimiento de la vegetación obstruye el paso o acceso a otras especies. _x000a_Si hay especies que permiten crecimiento en el sotobosque o por debajo de la copa o cobertura del follaje tendría una calificación negativa." sqref="G36" xr:uid="{159FB83B-B982-4D7F-8675-8B49BC6BDEC0}">
      <formula1>$Z$11:$Z$13</formula1>
    </dataValidation>
    <dataValidation type="list" allowBlank="1" showInputMessage="1" showErrorMessage="1" prompt="Aplica únicamente a especies acuáticas obligadas (flotante, emergente o sumergida en sistemas de agua salada, salobre o dulce). Si los taxones que crecen a orillas de ríos, o en suelo entonces automáticamente se califica como ‘NO’." sqref="G38" xr:uid="{D28F9CBF-F965-4E57-8488-D5B0C7EC1282}">
      <formula1>$Z$11:$Z$13</formula1>
    </dataValidation>
    <dataValidation type="list" allowBlank="1" showInputMessage="1" showErrorMessage="1" prompt="Una respuesta positiva para todas las especies de Poaceae/Gramineae. _x000a_Negativo para todas las demás familias vegetales." sqref="G39" xr:uid="{3141E968-DAED-413F-988D-6C89C77500FA}">
      <formula1>$Z$11:$Z$13</formula1>
    </dataValidation>
    <dataValidation type="list" allowBlank="1" showInputMessage="1" showErrorMessage="1" prompt="Muchas especies invasoras son leguminosas que fijan nitrógeno._x000a_Este atributo es muy común en Fabaceae. Sin embargo, hay especies como Casuarina sp. que son fijadores que no son parte de la familia Fabaceae." sqref="G40" xr:uid="{3E505B33-2019-41AE-9EF0-C74115F12B3E}">
      <formula1>$Z$11:$Z$13</formula1>
    </dataValidation>
    <dataValidation type="list" allowBlank="1" showInputMessage="1" showErrorMessage="1" prompt="Una geófita es una especie perene que tienen estructuras de perennación por debajo de la superficie de la tierra. _x000a__x000a_Los pastos no se consideran geófitas." sqref="G41" xr:uid="{E30DE180-6044-42B9-A371-2B78D9BDF7E1}">
      <formula1>$Z$11:$Z$13</formula1>
    </dataValidation>
    <dataValidation type="list" allowBlank="1" showInputMessage="1" showErrorMessage="1" prompt="Esto ocurre cuando hay presiones que reducen el éxito reproductivo como patógenos o algún tipo de depredación o fases del ciclo de vida que afecte la reproducción._x000a_Sin evidencia de fracaso reproductivo es suficiente para una respuesta negativa" sqref="G42" xr:uid="{8C503914-2FFB-4D65-A660-5DC66A8F7C66}">
      <formula1>$Z$11:$Z$13</formula1>
    </dataValidation>
    <dataValidation type="list" allowBlank="1" showInputMessage="1" showErrorMessage="1" prompt="El taxón produce semillas viables en condiciones naturales (zonas naturalizadas o naturales)._x000a_Una respuesta negativa implica que la especie no tiene evidencia alguna de producción de semillas, no únicamente que sea auto incompatible" sqref="G43" xr:uid="{5D882E3C-A9AA-44DA-8B5E-07F4F3F984C2}">
      <formula1>$Z$11:$Z$13</formula1>
    </dataValidation>
    <dataValidation type="list" allowBlank="1" showInputMessage="1" showErrorMessage="1" prompt="Es necesario que se tenga evidencia documentada de hibridación en condiciones naturales. Una respuesta negativa también implica evidencia documentada de ausencia de hibridación en condiciones naturales. " sqref="G44" xr:uid="{2BC89EA0-5FCF-4ED4-9724-2C36D60EA34D}">
      <formula1>$Z$11:$Z$13</formula1>
    </dataValidation>
    <dataValidation type="list" allowBlank="1" showInputMessage="1" showErrorMessage="1" prompt="La especie es capaz de generar semillas en la fecundación cruzada, por lo general en especies hermafroditas._x000a__x000a_Las especies dioicas, heterostílicas, automáticamente se califican con ‘NO’." sqref="G45" xr:uid="{2B2ADF3A-2838-4511-B9F7-27B79DC22642}">
      <formula1>$Z$11:$Z$13</formula1>
    </dataValidation>
    <dataValidation type="list" allowBlank="1" showInputMessage="1" showErrorMessage="1" prompt="Si el taxón tiene una polinización obligada. Las especies que tienen polinización generalista o por factores abióticos se contesta ‘NO’. " sqref="G46" xr:uid="{F4B4FE01-B420-4E76-ACD4-0C5C3075E567}">
      <formula1>$Z$11:$Z$13</formula1>
    </dataValidation>
    <dataValidation type="list" allowBlank="1" showInputMessage="1" showErrorMessage="1" prompt="El taxón es capaz de crecimiento poblacional por vía vegetativa. _x000a_Esto incluye reproducción asexual por apomixis, por partes vegetativas o estructuras especializadas como pseudobulbos, rizomas, estolones." sqref="G47" xr:uid="{7B3218F5-ECE6-4051-BB95-D99805C8E4CE}">
      <formula1>$Z$11:$Z$13</formula1>
    </dataValidation>
    <dataValidation type="list" allowBlank="1" showInputMessage="1" showErrorMessage="1" prompt="Por lo general se deben de tomar datos tomados de literatura o en el caso de estudios poblacionales usando el tiempo generacional" sqref="G48" xr:uid="{22068691-D898-4A1B-9DDD-AF54EAC00335}">
      <formula1>$Z$18:$Z$21</formula1>
    </dataValidation>
    <dataValidation type="list" allowBlank="1" showInputMessage="1" showErrorMessage="1" prompt="Una respuesta positiva resulta cuando hay evidencia de una dispersión accidental o no intencional de propágulos (semillas y partes vegetativas que funcionen como componente reproductivo)." sqref="G49" xr:uid="{2EB540C7-7C39-4A80-B385-A5F5698D29FE}">
      <formula1>$Z$11:$Z$13</formula1>
    </dataValidation>
    <dataValidation type="list" allowBlank="1" showInputMessage="1" showErrorMessage="1" prompt="El movimiento intencional es creado por una demanda de las semillas o planta para diversos usos. Pueden ser partes de la planta, semillas o partes que puedan generar un individuo adulto. " sqref="G50" xr:uid="{D0201A37-EDBA-459A-950C-3490173B8123}">
      <formula1>$Z$11:$Z$13</formula1>
    </dataValidation>
    <dataValidation type="list" allowBlank="1" showInputMessage="1" showErrorMessage="1" prompt="Los productos son aquellos que provienen de la actividad agrícola, forestal u hortícola. Estos datos por lo general son reportados por las autoridades fitosanitarias.  " sqref="G51" xr:uid="{4D4D281B-6798-4F3C-BD75-84DC921D249F}">
      <formula1>$Z$11:$Z$13</formula1>
    </dataValidation>
    <dataValidation type="list" allowBlank="1" showInputMessage="1" showErrorMessage="1" prompt="Se deben de considerar especies que tengan estructuras que faciliten la dispersión por viento._x000a__x000a_Esto incluye a las especies rodadoras como las pertenecientes al género Salsola. " sqref="G52" xr:uid="{DCFD9C20-5CDC-4D4D-83A3-6974ACFC7D42}">
      <formula1>$Z$11:$Z$13</formula1>
    </dataValidation>
    <dataValidation type="list" allowBlank="1" showInputMessage="1" showErrorMessage="1" prompt="Cualquier estructura que le permite a la semilla se mantenga flotante. Esto incluye muchas vainas de leguminosas. Si hay información de que los propágulos no flotan o no se dispersan por agua, conteste &quot;no&quot;. Si no hay evidencia responda &quot;?&quot;." sqref="G53" xr:uid="{53FC9D2F-5D74-49F3-8705-7C9793A61115}">
      <formula1>$Z$11:$Z$13</formula1>
    </dataValidation>
    <dataValidation type="list" allowBlank="1" showInputMessage="1" showErrorMessage="1" prompt="Cualquier propágulo que pueda ser dispersado por aves ya sea interna o externamente. Si no hay evidencia conteste ‘sí’ cuando sean frutos carnosos menores a 3-4 cm. Taxones con semillas en conos deben ser consideradas." sqref="G54" xr:uid="{907C09B3-A04C-4365-A44F-889FDE890A3B}">
      <formula1>$Z$11:$Z$13</formula1>
    </dataValidation>
    <dataValidation type="list" allowBlank="1" showInputMessage="1" showErrorMessage="1" prompt="Las especies tienes adaptaciones como ganchos o mucilago que facilitan su dispersión adhiriéndose o sujetándose a los animales." sqref="G55" xr:uid="{E525402B-EEFE-4274-974E-25C77DACC6EC}">
      <formula1>$Z$11:$Z$13</formula1>
    </dataValidation>
    <dataValidation type="list" allowBlank="1" showInputMessage="1" showErrorMessage="1" prompt="Responda &quot;sí&quot; si las semillas son dispersadas o pasan por el tracto digestivo de los animales y que permanezcan viables. Si las especies no son consumidas conteste &quot;no&quot; y si no tiene suficiente información conteste &quot;?&quot;." sqref="G56" xr:uid="{AAEAA784-15BC-42BF-9241-1CDA32DD6752}">
      <formula1>$Z$11:$Z$13</formula1>
    </dataValidation>
    <dataValidation type="list" allowBlank="1" showInputMessage="1" showErrorMessage="1" prompt="Producción de más de 5,000 semillas m^-2 año^-1 para herbáceas y 1,000 m^-2 año^-1 para leñosas. Si no hay datos específicos se pueden hacer extrapolaciones a partir de la producción de semillas por fruto._x000a__x000a_De preferencia siempre use datos cuantitativos." sqref="G57" xr:uid="{BB359B87-2370-4828-9110-0C42DBD0164F}">
      <formula1>$Z$11:$Z$13</formula1>
    </dataValidation>
    <dataValidation type="list" allowBlank="1" showInputMessage="1" showErrorMessage="1" prompt="Más de 1% de las semillas producidas debe de ser viables en el suelo por un periodo mayor a 1 año. Se deben incluir bancos de semillas aéreas y del suelo." sqref="G58" xr:uid="{55E5478F-75F4-4BA5-BD05-80839B23E57A}">
      <formula1>$Z$11:$Z$13</formula1>
    </dataValidation>
    <dataValidation type="list" allowBlank="1" showInputMessage="1" showErrorMessage="1" prompt="Evidencia documentada que existe un buen control. El control químico debe de ser suficiente para el manejo de la especie exótica invasora y con el menor daño a la vegetación asociada. _x000a_&quot;NO&quot; sería si hay evidencia de que el control no es efectivo." sqref="G59" xr:uid="{2DCC0AFC-7122-4FE8-AA87-A763617D799B}">
      <formula1>$Z$11:$Z$13</formula1>
    </dataValidation>
    <dataValidation type="list" allowBlank="1" showInputMessage="1" showErrorMessage="1" prompt="Si es tolerante o se beneficia del manejo físico como macheteo o fuego es una respuesta positiva. Esta pregunta no se aplica al banco de semillas." sqref="G60" xr:uid="{B4A2290B-9B66-4F2A-928E-684C96944A1F}">
      <formula1>$Z$11:$Z$13</formula1>
    </dataValidation>
    <dataValidation type="list" allowBlank="1" showInputMessage="1" showErrorMessage="1" prompt="Esta pregunta no tiene una respuesta sencilla y en muchas ocasiones no va a tener respuesta. Solo se debe de contestar si se conoce algún patógeno o depredador que disminuya el crecimiento y reproducción de manera sustantiva." sqref="G61" xr:uid="{68CDE1D4-7679-4516-B5D0-E85B587AD470}">
      <formula1>$Z$11:$Z$13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A363-4F5F-4E88-ABC8-614210CE7197}">
  <sheetPr codeName="Hoja2"/>
  <dimension ref="A1:I74"/>
  <sheetViews>
    <sheetView tabSelected="1" zoomScale="90" zoomScaleNormal="90" workbookViewId="0">
      <selection activeCell="J16" sqref="J16"/>
    </sheetView>
  </sheetViews>
  <sheetFormatPr baseColWidth="10" defaultColWidth="11.44140625" defaultRowHeight="14.4" x14ac:dyDescent="0.3"/>
  <cols>
    <col min="1" max="1" width="14.33203125" style="1" customWidth="1"/>
    <col min="2" max="2" width="5.6640625" style="1" bestFit="1" customWidth="1"/>
    <col min="3" max="3" width="11.44140625" style="1"/>
    <col min="4" max="4" width="24" style="1" customWidth="1"/>
    <col min="5" max="5" width="15.6640625" style="1" customWidth="1"/>
    <col min="6" max="6" width="13.5546875" style="1" bestFit="1" customWidth="1"/>
    <col min="7" max="16384" width="11.44140625" style="1"/>
  </cols>
  <sheetData>
    <row r="1" spans="1:9" ht="31.5" customHeight="1" x14ac:dyDescent="0.3">
      <c r="A1" s="144" t="s">
        <v>114</v>
      </c>
      <c r="B1" s="144"/>
      <c r="C1" s="144"/>
      <c r="D1" s="144"/>
      <c r="E1" s="144"/>
      <c r="F1" s="144"/>
      <c r="G1" s="7"/>
      <c r="H1" s="7"/>
    </row>
    <row r="2" spans="1:9" ht="15" customHeight="1" x14ac:dyDescent="0.3">
      <c r="A2" s="144"/>
      <c r="B2" s="144"/>
      <c r="C2" s="144"/>
      <c r="D2" s="144"/>
      <c r="E2" s="144"/>
      <c r="F2" s="144"/>
      <c r="G2" s="7"/>
      <c r="H2" s="7"/>
    </row>
    <row r="3" spans="1:9" ht="14.4" customHeight="1" x14ac:dyDescent="0.3">
      <c r="A3" s="144"/>
      <c r="B3" s="144"/>
      <c r="C3" s="144"/>
      <c r="D3" s="144"/>
      <c r="E3" s="144"/>
      <c r="F3" s="144"/>
      <c r="G3" s="7"/>
      <c r="H3" s="7"/>
    </row>
    <row r="4" spans="1:9" ht="22.5" customHeight="1" thickBot="1" x14ac:dyDescent="0.35">
      <c r="A4" s="144"/>
      <c r="B4" s="144"/>
      <c r="C4" s="144"/>
      <c r="D4" s="144"/>
      <c r="E4" s="144"/>
      <c r="F4" s="144"/>
      <c r="G4" s="7"/>
      <c r="H4" s="7"/>
    </row>
    <row r="5" spans="1:9" ht="30" customHeight="1" x14ac:dyDescent="0.3">
      <c r="A5" s="81" t="s">
        <v>0</v>
      </c>
      <c r="B5" s="151">
        <f>Evaluación!C6</f>
        <v>0</v>
      </c>
      <c r="C5" s="152"/>
      <c r="D5" s="152"/>
      <c r="E5" s="83" t="s">
        <v>68</v>
      </c>
      <c r="F5" s="84" t="str">
        <f>Evaluación!G62</f>
        <v>EVALUAR</v>
      </c>
      <c r="G5" s="161" t="s">
        <v>113</v>
      </c>
      <c r="H5" s="161"/>
      <c r="I5" s="89"/>
    </row>
    <row r="6" spans="1:9" ht="31.2" x14ac:dyDescent="0.3">
      <c r="A6" s="81" t="s">
        <v>1</v>
      </c>
      <c r="B6" s="153">
        <f>Evaluación!C7</f>
        <v>0</v>
      </c>
      <c r="C6" s="153"/>
      <c r="D6" s="154"/>
      <c r="E6" s="86" t="s">
        <v>70</v>
      </c>
      <c r="F6" s="85">
        <f>Evaluación!G63</f>
        <v>0</v>
      </c>
      <c r="G6" s="161"/>
      <c r="H6" s="161"/>
      <c r="I6" s="89"/>
    </row>
    <row r="7" spans="1:9" x14ac:dyDescent="0.3">
      <c r="A7" s="81" t="s">
        <v>2</v>
      </c>
      <c r="B7" s="153">
        <f>Evaluación!C8</f>
        <v>0</v>
      </c>
      <c r="C7" s="153"/>
      <c r="D7" s="153"/>
      <c r="E7" s="163">
        <f ca="1">TODAY()</f>
        <v>43827</v>
      </c>
      <c r="F7" s="164"/>
      <c r="G7" s="161"/>
      <c r="H7" s="161"/>
    </row>
    <row r="8" spans="1:9" ht="17.25" customHeight="1" x14ac:dyDescent="0.3">
      <c r="A8" s="82" t="s">
        <v>95</v>
      </c>
      <c r="B8" s="153">
        <f>Evaluación!C9</f>
        <v>0</v>
      </c>
      <c r="C8" s="153"/>
      <c r="D8" s="153"/>
      <c r="E8" s="165"/>
      <c r="F8" s="166"/>
      <c r="G8" s="7"/>
      <c r="H8" s="7"/>
    </row>
    <row r="9" spans="1:9" ht="18.75" customHeight="1" x14ac:dyDescent="0.3">
      <c r="A9" s="150" t="s">
        <v>107</v>
      </c>
      <c r="B9" s="150"/>
      <c r="C9" s="150"/>
      <c r="D9" s="150"/>
      <c r="E9" s="150"/>
      <c r="F9" s="150"/>
      <c r="G9" s="7"/>
      <c r="H9" s="7"/>
    </row>
    <row r="10" spans="1:9" x14ac:dyDescent="0.3">
      <c r="A10" s="158" t="s">
        <v>108</v>
      </c>
      <c r="B10" s="75">
        <v>1.01</v>
      </c>
      <c r="C10" s="155" t="s">
        <v>94</v>
      </c>
      <c r="D10" s="155"/>
      <c r="E10" s="155"/>
      <c r="F10" s="80">
        <f>Evaluación!G11</f>
        <v>0</v>
      </c>
      <c r="G10" s="7"/>
      <c r="H10" s="7"/>
    </row>
    <row r="11" spans="1:9" ht="35.25" customHeight="1" x14ac:dyDescent="0.3">
      <c r="A11" s="158"/>
      <c r="B11" s="75">
        <v>1.02</v>
      </c>
      <c r="C11" s="156" t="s">
        <v>8</v>
      </c>
      <c r="D11" s="156"/>
      <c r="E11" s="156"/>
      <c r="F11" s="80">
        <f>Evaluación!G12</f>
        <v>0</v>
      </c>
      <c r="G11" s="7"/>
      <c r="H11" s="7"/>
    </row>
    <row r="12" spans="1:9" ht="32.25" customHeight="1" x14ac:dyDescent="0.3">
      <c r="A12" s="159"/>
      <c r="B12" s="76">
        <v>1.03</v>
      </c>
      <c r="C12" s="157" t="s">
        <v>10</v>
      </c>
      <c r="D12" s="157"/>
      <c r="E12" s="157"/>
      <c r="F12" s="80">
        <f>Evaluación!G13</f>
        <v>0</v>
      </c>
      <c r="G12" s="7"/>
      <c r="H12" s="7"/>
    </row>
    <row r="13" spans="1:9" x14ac:dyDescent="0.3">
      <c r="A13" s="160" t="s">
        <v>101</v>
      </c>
      <c r="B13" s="77">
        <v>2.0099999999999998</v>
      </c>
      <c r="C13" s="98" t="s">
        <v>106</v>
      </c>
      <c r="D13" s="98"/>
      <c r="E13" s="98"/>
      <c r="F13" s="80">
        <f>Evaluación!G14</f>
        <v>0</v>
      </c>
      <c r="G13" s="7"/>
      <c r="H13" s="7"/>
    </row>
    <row r="14" spans="1:9" x14ac:dyDescent="0.3">
      <c r="A14" s="158"/>
      <c r="B14" s="77">
        <v>2.02</v>
      </c>
      <c r="C14" s="156" t="s">
        <v>13</v>
      </c>
      <c r="D14" s="156"/>
      <c r="E14" s="156"/>
      <c r="F14" s="80">
        <f>Evaluación!G15</f>
        <v>0</v>
      </c>
      <c r="G14" s="7"/>
      <c r="H14" s="7"/>
    </row>
    <row r="15" spans="1:9" x14ac:dyDescent="0.3">
      <c r="A15" s="158"/>
      <c r="B15" s="77">
        <v>2.0299999999999998</v>
      </c>
      <c r="C15" s="156" t="s">
        <v>15</v>
      </c>
      <c r="D15" s="156"/>
      <c r="E15" s="156"/>
      <c r="F15" s="80">
        <f>Evaluación!G16</f>
        <v>0</v>
      </c>
      <c r="G15" s="7"/>
      <c r="H15" s="7"/>
    </row>
    <row r="16" spans="1:9" ht="37.5" customHeight="1" x14ac:dyDescent="0.3">
      <c r="A16" s="158"/>
      <c r="B16" s="77">
        <v>2.04</v>
      </c>
      <c r="C16" s="156" t="s">
        <v>98</v>
      </c>
      <c r="D16" s="156"/>
      <c r="E16" s="156"/>
      <c r="F16" s="80">
        <f>Evaluación!G17</f>
        <v>0</v>
      </c>
      <c r="G16" s="7"/>
      <c r="H16" s="7"/>
    </row>
    <row r="17" spans="1:8" ht="27" customHeight="1" x14ac:dyDescent="0.3">
      <c r="A17" s="159"/>
      <c r="B17" s="76">
        <v>2.0499999999999998</v>
      </c>
      <c r="C17" s="157" t="s">
        <v>17</v>
      </c>
      <c r="D17" s="157"/>
      <c r="E17" s="157"/>
      <c r="F17" s="80">
        <f>Evaluación!G18</f>
        <v>0</v>
      </c>
      <c r="G17" s="7"/>
      <c r="H17" s="7"/>
    </row>
    <row r="18" spans="1:8" ht="27.75" customHeight="1" x14ac:dyDescent="0.3">
      <c r="A18" s="160" t="s">
        <v>102</v>
      </c>
      <c r="B18" s="77">
        <v>3.01</v>
      </c>
      <c r="C18" s="98" t="s">
        <v>19</v>
      </c>
      <c r="D18" s="98"/>
      <c r="E18" s="98"/>
      <c r="F18" s="80">
        <f>Evaluación!G19</f>
        <v>0</v>
      </c>
      <c r="G18" s="7"/>
      <c r="H18" s="7"/>
    </row>
    <row r="19" spans="1:8" ht="28.5" customHeight="1" x14ac:dyDescent="0.3">
      <c r="A19" s="158"/>
      <c r="B19" s="77">
        <v>3.02</v>
      </c>
      <c r="C19" s="156" t="s">
        <v>21</v>
      </c>
      <c r="D19" s="156"/>
      <c r="E19" s="156"/>
      <c r="F19" s="80">
        <f>Evaluación!G20</f>
        <v>0</v>
      </c>
      <c r="G19" s="7"/>
      <c r="H19" s="7"/>
    </row>
    <row r="20" spans="1:8" ht="23.25" customHeight="1" x14ac:dyDescent="0.3">
      <c r="A20" s="158"/>
      <c r="B20" s="77">
        <v>3.03</v>
      </c>
      <c r="C20" s="156" t="s">
        <v>23</v>
      </c>
      <c r="D20" s="156"/>
      <c r="E20" s="156"/>
      <c r="F20" s="80">
        <f>Evaluación!G21</f>
        <v>0</v>
      </c>
      <c r="G20" s="7"/>
      <c r="H20" s="7"/>
    </row>
    <row r="21" spans="1:8" ht="20.25" customHeight="1" x14ac:dyDescent="0.3">
      <c r="A21" s="158"/>
      <c r="B21" s="77">
        <v>3.04</v>
      </c>
      <c r="C21" s="156" t="s">
        <v>25</v>
      </c>
      <c r="D21" s="156"/>
      <c r="E21" s="156"/>
      <c r="F21" s="80">
        <f>Evaluación!G22</f>
        <v>0</v>
      </c>
      <c r="G21" s="7"/>
      <c r="H21" s="7"/>
    </row>
    <row r="22" spans="1:8" ht="27.75" customHeight="1" x14ac:dyDescent="0.3">
      <c r="A22" s="158"/>
      <c r="B22" s="77">
        <v>3.05</v>
      </c>
      <c r="C22" s="156" t="s">
        <v>26</v>
      </c>
      <c r="D22" s="156"/>
      <c r="E22" s="156"/>
      <c r="F22" s="80">
        <f>Evaluación!G23</f>
        <v>0</v>
      </c>
      <c r="G22" s="7"/>
      <c r="H22" s="7"/>
    </row>
    <row r="23" spans="1:8" ht="18.75" customHeight="1" x14ac:dyDescent="0.3">
      <c r="A23" s="150" t="s">
        <v>109</v>
      </c>
      <c r="B23" s="150"/>
      <c r="C23" s="150"/>
      <c r="D23" s="150"/>
      <c r="E23" s="150"/>
      <c r="F23" s="162"/>
      <c r="G23" s="7"/>
      <c r="H23" s="7"/>
    </row>
    <row r="24" spans="1:8" ht="15" customHeight="1" x14ac:dyDescent="0.3">
      <c r="A24" s="158" t="s">
        <v>111</v>
      </c>
      <c r="B24" s="77">
        <v>4.01</v>
      </c>
      <c r="C24" s="98" t="s">
        <v>27</v>
      </c>
      <c r="D24" s="98"/>
      <c r="E24" s="98"/>
      <c r="F24" s="80">
        <f>Evaluación!G25</f>
        <v>0</v>
      </c>
      <c r="G24" s="7"/>
      <c r="H24" s="7"/>
    </row>
    <row r="25" spans="1:8" x14ac:dyDescent="0.3">
      <c r="A25" s="158"/>
      <c r="B25" s="77">
        <v>4.0199999999999996</v>
      </c>
      <c r="C25" s="156" t="s">
        <v>29</v>
      </c>
      <c r="D25" s="156"/>
      <c r="E25" s="156"/>
      <c r="F25" s="80">
        <f>Evaluación!G26</f>
        <v>0</v>
      </c>
      <c r="G25" s="7"/>
      <c r="H25" s="7"/>
    </row>
    <row r="26" spans="1:8" x14ac:dyDescent="0.3">
      <c r="A26" s="158"/>
      <c r="B26" s="77">
        <v>4.03</v>
      </c>
      <c r="C26" s="156" t="s">
        <v>30</v>
      </c>
      <c r="D26" s="156"/>
      <c r="E26" s="156"/>
      <c r="F26" s="80">
        <f>Evaluación!G27</f>
        <v>0</v>
      </c>
      <c r="G26" s="7"/>
      <c r="H26" s="7"/>
    </row>
    <row r="27" spans="1:8" ht="15" customHeight="1" x14ac:dyDescent="0.3">
      <c r="A27" s="158"/>
      <c r="B27" s="77">
        <v>4.04</v>
      </c>
      <c r="C27" s="156" t="s">
        <v>31</v>
      </c>
      <c r="D27" s="156"/>
      <c r="E27" s="156"/>
      <c r="F27" s="80">
        <f>Evaluación!G28</f>
        <v>0</v>
      </c>
      <c r="G27" s="7"/>
      <c r="H27" s="7"/>
    </row>
    <row r="28" spans="1:8" ht="15" customHeight="1" x14ac:dyDescent="0.3">
      <c r="A28" s="158"/>
      <c r="B28" s="77">
        <v>4.05</v>
      </c>
      <c r="C28" s="156" t="s">
        <v>32</v>
      </c>
      <c r="D28" s="156"/>
      <c r="E28" s="156"/>
      <c r="F28" s="80">
        <f>Evaluación!G29</f>
        <v>0</v>
      </c>
      <c r="G28" s="7"/>
      <c r="H28" s="7"/>
    </row>
    <row r="29" spans="1:8" ht="15" customHeight="1" x14ac:dyDescent="0.3">
      <c r="A29" s="158"/>
      <c r="B29" s="77">
        <v>4.0599999999999996</v>
      </c>
      <c r="C29" s="156" t="s">
        <v>33</v>
      </c>
      <c r="D29" s="156"/>
      <c r="E29" s="156"/>
      <c r="F29" s="80">
        <f>Evaluación!G30</f>
        <v>0</v>
      </c>
      <c r="G29" s="7"/>
      <c r="H29" s="7"/>
    </row>
    <row r="30" spans="1:8" ht="15" customHeight="1" x14ac:dyDescent="0.3">
      <c r="A30" s="158"/>
      <c r="B30" s="77">
        <v>4.07</v>
      </c>
      <c r="C30" s="156" t="s">
        <v>34</v>
      </c>
      <c r="D30" s="156"/>
      <c r="E30" s="156"/>
      <c r="F30" s="80">
        <f>Evaluación!G31</f>
        <v>0</v>
      </c>
      <c r="G30" s="7"/>
      <c r="H30" s="7"/>
    </row>
    <row r="31" spans="1:8" ht="15" customHeight="1" x14ac:dyDescent="0.3">
      <c r="A31" s="158"/>
      <c r="B31" s="77">
        <v>4.08</v>
      </c>
      <c r="C31" s="156" t="s">
        <v>35</v>
      </c>
      <c r="D31" s="156"/>
      <c r="E31" s="156"/>
      <c r="F31" s="80">
        <f>Evaluación!G32</f>
        <v>0</v>
      </c>
      <c r="G31" s="7"/>
      <c r="H31" s="7"/>
    </row>
    <row r="32" spans="1:8" ht="31.5" customHeight="1" x14ac:dyDescent="0.3">
      <c r="A32" s="158"/>
      <c r="B32" s="77">
        <v>4.09</v>
      </c>
      <c r="C32" s="156" t="s">
        <v>36</v>
      </c>
      <c r="D32" s="156"/>
      <c r="E32" s="156"/>
      <c r="F32" s="80">
        <f>Evaluación!G33</f>
        <v>0</v>
      </c>
      <c r="G32" s="7"/>
      <c r="H32" s="7"/>
    </row>
    <row r="33" spans="1:8" ht="15" customHeight="1" x14ac:dyDescent="0.3">
      <c r="A33" s="158"/>
      <c r="B33" s="78">
        <v>4.0999999999999996</v>
      </c>
      <c r="C33" s="156" t="s">
        <v>37</v>
      </c>
      <c r="D33" s="156"/>
      <c r="E33" s="156"/>
      <c r="F33" s="80">
        <f>Evaluación!G34</f>
        <v>0</v>
      </c>
      <c r="G33" s="7"/>
      <c r="H33" s="7"/>
    </row>
    <row r="34" spans="1:8" ht="15" customHeight="1" x14ac:dyDescent="0.3">
      <c r="A34" s="158"/>
      <c r="B34" s="77">
        <v>4.1100000000000003</v>
      </c>
      <c r="C34" s="156" t="s">
        <v>38</v>
      </c>
      <c r="D34" s="156"/>
      <c r="E34" s="156"/>
      <c r="F34" s="80">
        <f>Evaluación!G35</f>
        <v>0</v>
      </c>
      <c r="G34" s="7"/>
      <c r="H34" s="7"/>
    </row>
    <row r="35" spans="1:8" ht="15" customHeight="1" x14ac:dyDescent="0.3">
      <c r="A35" s="158"/>
      <c r="B35" s="79">
        <v>4.12</v>
      </c>
      <c r="C35" s="98" t="s">
        <v>39</v>
      </c>
      <c r="D35" s="98"/>
      <c r="E35" s="98"/>
      <c r="F35" s="80">
        <f>Evaluación!G36</f>
        <v>0</v>
      </c>
      <c r="G35" s="7"/>
      <c r="H35" s="7"/>
    </row>
    <row r="36" spans="1:8" ht="18.75" customHeight="1" x14ac:dyDescent="0.3">
      <c r="A36" s="150" t="s">
        <v>110</v>
      </c>
      <c r="B36" s="150"/>
      <c r="C36" s="150"/>
      <c r="D36" s="150"/>
      <c r="E36" s="150"/>
      <c r="F36" s="162"/>
      <c r="G36" s="7"/>
      <c r="H36" s="7"/>
    </row>
    <row r="37" spans="1:8" x14ac:dyDescent="0.3">
      <c r="A37" s="158" t="s">
        <v>103</v>
      </c>
      <c r="B37" s="77">
        <v>5.01</v>
      </c>
      <c r="C37" s="98" t="s">
        <v>40</v>
      </c>
      <c r="D37" s="98"/>
      <c r="E37" s="98"/>
      <c r="F37" s="80">
        <f>Evaluación!G38</f>
        <v>0</v>
      </c>
      <c r="G37" s="7"/>
      <c r="H37" s="7"/>
    </row>
    <row r="38" spans="1:8" ht="15" customHeight="1" x14ac:dyDescent="0.3">
      <c r="A38" s="158"/>
      <c r="B38" s="77">
        <v>5.0199999999999996</v>
      </c>
      <c r="C38" s="156" t="s">
        <v>42</v>
      </c>
      <c r="D38" s="156"/>
      <c r="E38" s="156"/>
      <c r="F38" s="80">
        <f>Evaluación!G39</f>
        <v>0</v>
      </c>
      <c r="G38" s="7"/>
      <c r="H38" s="7"/>
    </row>
    <row r="39" spans="1:8" ht="15" customHeight="1" x14ac:dyDescent="0.3">
      <c r="A39" s="158"/>
      <c r="B39" s="77">
        <v>5.03</v>
      </c>
      <c r="C39" s="156" t="s">
        <v>43</v>
      </c>
      <c r="D39" s="156"/>
      <c r="E39" s="156"/>
      <c r="F39" s="80">
        <f>Evaluación!G40</f>
        <v>0</v>
      </c>
      <c r="G39" s="7"/>
      <c r="H39" s="7"/>
    </row>
    <row r="40" spans="1:8" x14ac:dyDescent="0.3">
      <c r="A40" s="159"/>
      <c r="B40" s="79">
        <v>5.04</v>
      </c>
      <c r="C40" s="157" t="s">
        <v>44</v>
      </c>
      <c r="D40" s="157"/>
      <c r="E40" s="157"/>
      <c r="F40" s="80">
        <f>Evaluación!G41</f>
        <v>0</v>
      </c>
      <c r="G40" s="7"/>
      <c r="H40" s="7"/>
    </row>
    <row r="41" spans="1:8" ht="29.25" customHeight="1" x14ac:dyDescent="0.3">
      <c r="A41" s="160" t="s">
        <v>104</v>
      </c>
      <c r="B41" s="77">
        <v>6.01</v>
      </c>
      <c r="C41" s="155" t="s">
        <v>45</v>
      </c>
      <c r="D41" s="155"/>
      <c r="E41" s="155"/>
      <c r="F41" s="80">
        <f>Evaluación!G42</f>
        <v>0</v>
      </c>
      <c r="G41" s="7"/>
      <c r="H41" s="7"/>
    </row>
    <row r="42" spans="1:8" ht="15" customHeight="1" x14ac:dyDescent="0.3">
      <c r="A42" s="158"/>
      <c r="B42" s="77">
        <v>6.02</v>
      </c>
      <c r="C42" s="156" t="s">
        <v>46</v>
      </c>
      <c r="D42" s="156"/>
      <c r="E42" s="156"/>
      <c r="F42" s="80">
        <f>Evaluación!G43</f>
        <v>0</v>
      </c>
      <c r="G42" s="7"/>
      <c r="H42" s="7"/>
    </row>
    <row r="43" spans="1:8" ht="15" customHeight="1" x14ac:dyDescent="0.3">
      <c r="A43" s="158"/>
      <c r="B43" s="77">
        <v>6.03</v>
      </c>
      <c r="C43" s="156" t="s">
        <v>47</v>
      </c>
      <c r="D43" s="156"/>
      <c r="E43" s="156"/>
      <c r="F43" s="80">
        <f>Evaluación!G44</f>
        <v>0</v>
      </c>
      <c r="G43" s="7"/>
      <c r="H43" s="7"/>
    </row>
    <row r="44" spans="1:8" ht="15" customHeight="1" x14ac:dyDescent="0.3">
      <c r="A44" s="158"/>
      <c r="B44" s="77">
        <v>6.04</v>
      </c>
      <c r="C44" s="156" t="s">
        <v>48</v>
      </c>
      <c r="D44" s="156"/>
      <c r="E44" s="156"/>
      <c r="F44" s="80">
        <f>Evaluación!G45</f>
        <v>0</v>
      </c>
      <c r="G44" s="7"/>
      <c r="H44" s="7"/>
    </row>
    <row r="45" spans="1:8" ht="15" customHeight="1" x14ac:dyDescent="0.3">
      <c r="A45" s="158"/>
      <c r="B45" s="77">
        <v>6.05</v>
      </c>
      <c r="C45" s="156" t="s">
        <v>49</v>
      </c>
      <c r="D45" s="156"/>
      <c r="E45" s="156"/>
      <c r="F45" s="80">
        <f>Evaluación!G46</f>
        <v>0</v>
      </c>
      <c r="G45" s="7"/>
      <c r="H45" s="7"/>
    </row>
    <row r="46" spans="1:8" ht="15" customHeight="1" x14ac:dyDescent="0.3">
      <c r="A46" s="158"/>
      <c r="B46" s="77">
        <v>6.06</v>
      </c>
      <c r="C46" s="156" t="s">
        <v>51</v>
      </c>
      <c r="D46" s="156"/>
      <c r="E46" s="156"/>
      <c r="F46" s="80">
        <f>Evaluación!G47</f>
        <v>0</v>
      </c>
      <c r="G46" s="7"/>
      <c r="H46" s="7"/>
    </row>
    <row r="47" spans="1:8" ht="15" customHeight="1" x14ac:dyDescent="0.3">
      <c r="A47" s="159"/>
      <c r="B47" s="79">
        <v>6.07</v>
      </c>
      <c r="C47" s="157" t="s">
        <v>52</v>
      </c>
      <c r="D47" s="157"/>
      <c r="E47" s="157"/>
      <c r="F47" s="80">
        <f>Evaluación!G48</f>
        <v>0</v>
      </c>
      <c r="G47" s="7"/>
      <c r="H47" s="7"/>
    </row>
    <row r="48" spans="1:8" ht="33" customHeight="1" x14ac:dyDescent="0.3">
      <c r="A48" s="160" t="s">
        <v>105</v>
      </c>
      <c r="B48" s="77">
        <v>7.01</v>
      </c>
      <c r="C48" s="155" t="s">
        <v>54</v>
      </c>
      <c r="D48" s="155"/>
      <c r="E48" s="155"/>
      <c r="F48" s="80">
        <f>Evaluación!G49</f>
        <v>0</v>
      </c>
      <c r="G48" s="7"/>
      <c r="H48" s="7"/>
    </row>
    <row r="49" spans="1:8" ht="33" customHeight="1" x14ac:dyDescent="0.3">
      <c r="A49" s="158"/>
      <c r="B49" s="77">
        <v>7.02</v>
      </c>
      <c r="C49" s="156" t="s">
        <v>55</v>
      </c>
      <c r="D49" s="156"/>
      <c r="E49" s="156"/>
      <c r="F49" s="80">
        <f>Evaluación!G50</f>
        <v>0</v>
      </c>
      <c r="G49" s="7"/>
      <c r="H49" s="7"/>
    </row>
    <row r="50" spans="1:8" ht="28.5" customHeight="1" x14ac:dyDescent="0.3">
      <c r="A50" s="158"/>
      <c r="B50" s="77">
        <v>7.03</v>
      </c>
      <c r="C50" s="156" t="s">
        <v>56</v>
      </c>
      <c r="D50" s="156"/>
      <c r="E50" s="156"/>
      <c r="F50" s="80">
        <f>Evaluación!G51</f>
        <v>0</v>
      </c>
      <c r="G50" s="7"/>
      <c r="H50" s="7"/>
    </row>
    <row r="51" spans="1:8" ht="15" customHeight="1" x14ac:dyDescent="0.3">
      <c r="A51" s="158"/>
      <c r="B51" s="77">
        <v>7.04</v>
      </c>
      <c r="C51" s="156" t="s">
        <v>57</v>
      </c>
      <c r="D51" s="156"/>
      <c r="E51" s="156"/>
      <c r="F51" s="80">
        <f>Evaluación!G52</f>
        <v>0</v>
      </c>
      <c r="G51" s="7"/>
      <c r="H51" s="7"/>
    </row>
    <row r="52" spans="1:8" ht="15" customHeight="1" x14ac:dyDescent="0.3">
      <c r="A52" s="158"/>
      <c r="B52" s="77">
        <v>7.05</v>
      </c>
      <c r="C52" s="156" t="s">
        <v>58</v>
      </c>
      <c r="D52" s="156"/>
      <c r="E52" s="156"/>
      <c r="F52" s="80">
        <f>Evaluación!G53</f>
        <v>0</v>
      </c>
      <c r="G52" s="7"/>
      <c r="H52" s="7"/>
    </row>
    <row r="53" spans="1:8" ht="15" customHeight="1" x14ac:dyDescent="0.3">
      <c r="A53" s="158"/>
      <c r="B53" s="77">
        <v>7.06</v>
      </c>
      <c r="C53" s="156" t="s">
        <v>59</v>
      </c>
      <c r="D53" s="156"/>
      <c r="E53" s="156"/>
      <c r="F53" s="80">
        <f>Evaluación!G54</f>
        <v>0</v>
      </c>
      <c r="G53" s="7"/>
      <c r="H53" s="7"/>
    </row>
    <row r="54" spans="1:8" ht="31.5" customHeight="1" x14ac:dyDescent="0.3">
      <c r="A54" s="158"/>
      <c r="B54" s="77">
        <v>7.07</v>
      </c>
      <c r="C54" s="156" t="s">
        <v>60</v>
      </c>
      <c r="D54" s="156"/>
      <c r="E54" s="156"/>
      <c r="F54" s="80">
        <f>Evaluación!G55</f>
        <v>0</v>
      </c>
      <c r="G54" s="7"/>
      <c r="H54" s="7"/>
    </row>
    <row r="55" spans="1:8" ht="30" customHeight="1" x14ac:dyDescent="0.3">
      <c r="A55" s="159"/>
      <c r="B55" s="79">
        <v>7.08</v>
      </c>
      <c r="C55" s="157" t="s">
        <v>61</v>
      </c>
      <c r="D55" s="157"/>
      <c r="E55" s="169"/>
      <c r="F55" s="80">
        <f>Evaluación!G56</f>
        <v>0</v>
      </c>
      <c r="G55" s="7"/>
      <c r="H55" s="7"/>
    </row>
    <row r="56" spans="1:8" ht="15" customHeight="1" x14ac:dyDescent="0.3">
      <c r="A56" s="160" t="s">
        <v>112</v>
      </c>
      <c r="B56" s="77">
        <v>8.01</v>
      </c>
      <c r="C56" s="170" t="s">
        <v>62</v>
      </c>
      <c r="D56" s="170"/>
      <c r="E56" s="171"/>
      <c r="F56" s="80">
        <f>Evaluación!G57</f>
        <v>0</v>
      </c>
      <c r="G56" s="7"/>
      <c r="H56" s="7"/>
    </row>
    <row r="57" spans="1:8" ht="32.25" customHeight="1" x14ac:dyDescent="0.3">
      <c r="A57" s="158"/>
      <c r="B57" s="77">
        <v>8.02</v>
      </c>
      <c r="C57" s="172" t="s">
        <v>63</v>
      </c>
      <c r="D57" s="172"/>
      <c r="E57" s="173"/>
      <c r="F57" s="80">
        <f>Evaluación!G58</f>
        <v>0</v>
      </c>
      <c r="G57" s="7"/>
      <c r="H57" s="7"/>
    </row>
    <row r="58" spans="1:8" ht="15" customHeight="1" x14ac:dyDescent="0.3">
      <c r="A58" s="158"/>
      <c r="B58" s="77">
        <v>8.0299999999999994</v>
      </c>
      <c r="C58" s="172" t="s">
        <v>64</v>
      </c>
      <c r="D58" s="172"/>
      <c r="E58" s="173"/>
      <c r="F58" s="80">
        <f>Evaluación!G59</f>
        <v>0</v>
      </c>
      <c r="G58" s="7"/>
      <c r="H58" s="7"/>
    </row>
    <row r="59" spans="1:8" ht="29.25" customHeight="1" x14ac:dyDescent="0.3">
      <c r="A59" s="158"/>
      <c r="B59" s="77">
        <v>8.0399999999999991</v>
      </c>
      <c r="C59" s="172" t="s">
        <v>66</v>
      </c>
      <c r="D59" s="172"/>
      <c r="E59" s="173"/>
      <c r="F59" s="80">
        <f>Evaluación!G60</f>
        <v>0</v>
      </c>
      <c r="G59" s="7"/>
      <c r="H59" s="7"/>
    </row>
    <row r="60" spans="1:8" ht="15" customHeight="1" x14ac:dyDescent="0.3">
      <c r="A60" s="159"/>
      <c r="B60" s="77">
        <v>8.0500000000000007</v>
      </c>
      <c r="C60" s="167" t="s">
        <v>67</v>
      </c>
      <c r="D60" s="167"/>
      <c r="E60" s="168"/>
      <c r="F60" s="80">
        <f>Evaluación!G61</f>
        <v>0</v>
      </c>
      <c r="G60" s="7"/>
      <c r="H60" s="7"/>
    </row>
    <row r="61" spans="1:8" ht="18.75" customHeight="1" x14ac:dyDescent="0.3">
      <c r="A61" s="145" t="s">
        <v>100</v>
      </c>
      <c r="B61" s="145"/>
      <c r="C61" s="146"/>
      <c r="D61" s="148" t="s">
        <v>72</v>
      </c>
      <c r="E61" s="148"/>
      <c r="F61" s="87">
        <f>Evaluación!G64</f>
        <v>0</v>
      </c>
      <c r="G61" s="7"/>
      <c r="H61" s="7"/>
    </row>
    <row r="62" spans="1:8" x14ac:dyDescent="0.3">
      <c r="A62" s="146"/>
      <c r="B62" s="146"/>
      <c r="C62" s="146"/>
      <c r="D62" s="148" t="s">
        <v>74</v>
      </c>
      <c r="E62" s="148"/>
      <c r="F62" s="87">
        <f>Evaluación!G65</f>
        <v>0</v>
      </c>
      <c r="G62" s="7"/>
      <c r="H62" s="7"/>
    </row>
    <row r="63" spans="1:8" x14ac:dyDescent="0.3">
      <c r="A63" s="147"/>
      <c r="B63" s="147"/>
      <c r="C63" s="147"/>
      <c r="D63" s="149" t="s">
        <v>76</v>
      </c>
      <c r="E63" s="149"/>
      <c r="F63" s="88">
        <f>Evaluación!G66</f>
        <v>0</v>
      </c>
      <c r="G63" s="7"/>
      <c r="H63" s="7"/>
    </row>
    <row r="64" spans="1:8" ht="18.75" customHeight="1" x14ac:dyDescent="0.3">
      <c r="A64" s="145" t="s">
        <v>77</v>
      </c>
      <c r="B64" s="145"/>
      <c r="C64" s="145"/>
      <c r="D64" s="148" t="s">
        <v>72</v>
      </c>
      <c r="E64" s="148"/>
      <c r="F64" s="87">
        <f>Evaluación!G67</f>
        <v>0</v>
      </c>
      <c r="G64" s="7"/>
      <c r="H64" s="7"/>
    </row>
    <row r="65" spans="1:8" x14ac:dyDescent="0.3">
      <c r="A65" s="146"/>
      <c r="B65" s="146"/>
      <c r="C65" s="146"/>
      <c r="D65" s="148" t="s">
        <v>74</v>
      </c>
      <c r="E65" s="148"/>
      <c r="F65" s="87">
        <f>Evaluación!G68</f>
        <v>0</v>
      </c>
      <c r="G65" s="7"/>
      <c r="H65" s="7"/>
    </row>
    <row r="66" spans="1:8" x14ac:dyDescent="0.3">
      <c r="A66" s="146"/>
      <c r="B66" s="146"/>
      <c r="C66" s="146"/>
      <c r="D66" s="148" t="s">
        <v>76</v>
      </c>
      <c r="E66" s="148"/>
      <c r="F66" s="87">
        <f>Evaluación!G69</f>
        <v>0</v>
      </c>
      <c r="G66" s="7"/>
      <c r="H66" s="7"/>
    </row>
    <row r="67" spans="1:8" x14ac:dyDescent="0.3">
      <c r="A67" s="147"/>
      <c r="B67" s="147"/>
      <c r="C67" s="147"/>
      <c r="D67" s="149" t="s">
        <v>78</v>
      </c>
      <c r="E67" s="149"/>
      <c r="F67" s="88">
        <f>Evaluación!G70</f>
        <v>0</v>
      </c>
      <c r="G67" s="7"/>
      <c r="H67" s="7"/>
    </row>
    <row r="68" spans="1:8" ht="18.75" customHeight="1" x14ac:dyDescent="0.3">
      <c r="A68" s="145" t="s">
        <v>79</v>
      </c>
      <c r="B68" s="145"/>
      <c r="C68" s="145"/>
      <c r="D68" s="148" t="s">
        <v>80</v>
      </c>
      <c r="E68" s="148"/>
      <c r="F68" s="87">
        <f>Evaluación!G71</f>
        <v>0</v>
      </c>
      <c r="G68" s="7"/>
      <c r="H68" s="7"/>
    </row>
    <row r="69" spans="1:8" x14ac:dyDescent="0.3">
      <c r="A69" s="147"/>
      <c r="B69" s="147"/>
      <c r="C69" s="147"/>
      <c r="D69" s="149" t="s">
        <v>81</v>
      </c>
      <c r="E69" s="149"/>
      <c r="F69" s="88">
        <f>Evaluación!G72</f>
        <v>0</v>
      </c>
      <c r="G69" s="7"/>
      <c r="H69" s="7"/>
    </row>
    <row r="70" spans="1:8" x14ac:dyDescent="0.3">
      <c r="G70" s="7"/>
    </row>
    <row r="71" spans="1:8" x14ac:dyDescent="0.3">
      <c r="G71" s="7"/>
    </row>
    <row r="72" spans="1:8" x14ac:dyDescent="0.3">
      <c r="G72" s="7"/>
    </row>
    <row r="73" spans="1:8" x14ac:dyDescent="0.3">
      <c r="G73" s="7"/>
    </row>
    <row r="74" spans="1:8" x14ac:dyDescent="0.3">
      <c r="G74" s="7"/>
    </row>
  </sheetData>
  <sheetProtection algorithmName="SHA-512" hashValue="kjO+qhTVBxrRT5y+D77WPVNSUHjGgPrQ5birUCYTjaVnf38QIdVRAW36oIEgWhiOOCJARYuvjrD8qipfEaEDCw==" saltValue="d5goxXfjoJZYgrk+dyndZA==" spinCount="100000" sheet="1" formatCells="0" formatColumns="0" formatRows="0" insertColumns="0" insertRows="0" insertHyperlinks="0" deleteColumns="0" deleteRows="0" sort="0" autoFilter="0" pivotTables="0"/>
  <mergeCells count="79">
    <mergeCell ref="G5:H7"/>
    <mergeCell ref="A23:F23"/>
    <mergeCell ref="A36:F36"/>
    <mergeCell ref="E7:F8"/>
    <mergeCell ref="A56:A60"/>
    <mergeCell ref="A48:A55"/>
    <mergeCell ref="C60:E60"/>
    <mergeCell ref="A41:A47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45:E45"/>
    <mergeCell ref="C46:E46"/>
    <mergeCell ref="C47:E47"/>
    <mergeCell ref="C48:E48"/>
    <mergeCell ref="C49:E49"/>
    <mergeCell ref="C41:E41"/>
    <mergeCell ref="C42:E42"/>
    <mergeCell ref="C43:E43"/>
    <mergeCell ref="C44:E44"/>
    <mergeCell ref="A37:A40"/>
    <mergeCell ref="C37:E37"/>
    <mergeCell ref="C38:E38"/>
    <mergeCell ref="C39:E39"/>
    <mergeCell ref="C40:E40"/>
    <mergeCell ref="A24:A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18:A22"/>
    <mergeCell ref="C18:E18"/>
    <mergeCell ref="C19:E19"/>
    <mergeCell ref="C20:E20"/>
    <mergeCell ref="C21:E21"/>
    <mergeCell ref="C22:E22"/>
    <mergeCell ref="C13:E13"/>
    <mergeCell ref="A10:A12"/>
    <mergeCell ref="A13:A17"/>
    <mergeCell ref="C14:E14"/>
    <mergeCell ref="C15:E15"/>
    <mergeCell ref="C16:E16"/>
    <mergeCell ref="C17:E17"/>
    <mergeCell ref="B7:D7"/>
    <mergeCell ref="B8:D8"/>
    <mergeCell ref="C10:E10"/>
    <mergeCell ref="C11:E11"/>
    <mergeCell ref="C12:E12"/>
    <mergeCell ref="A1:F4"/>
    <mergeCell ref="A64:C67"/>
    <mergeCell ref="A68:C69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A61:C63"/>
    <mergeCell ref="A9:F9"/>
    <mergeCell ref="B5:D5"/>
    <mergeCell ref="B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</vt:lpstr>
      <vt:lpstr>Imprime_evaluación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SSifuentes</dc:creator>
  <cp:lastModifiedBy>SSifuentes</cp:lastModifiedBy>
  <cp:lastPrinted>2019-12-28T07:53:38Z</cp:lastPrinted>
  <dcterms:created xsi:type="dcterms:W3CDTF">2018-11-23T16:10:39Z</dcterms:created>
  <dcterms:modified xsi:type="dcterms:W3CDTF">2019-12-28T07:57:23Z</dcterms:modified>
</cp:coreProperties>
</file>