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Pagina_SMMM\2025_06_Restauracion\2025_07_04_Para caracterizacion\"/>
    </mc:Choice>
  </mc:AlternateContent>
  <bookViews>
    <workbookView xWindow="0" yWindow="0" windowWidth="19817" windowHeight="18094"/>
  </bookViews>
  <sheets>
    <sheet name="Sitios - Areas" sheetId="3" r:id="rId1"/>
  </sheets>
  <definedNames>
    <definedName name="_xlnm._FilterDatabase" localSheetId="0" hidden="1">'Sitios - Areas'!$A$3:$AO$109</definedName>
    <definedName name="_xlnm.Database">#REF!</definedName>
  </definedNames>
  <calcPr calcId="162913"/>
</workbook>
</file>

<file path=xl/calcChain.xml><?xml version="1.0" encoding="utf-8"?>
<calcChain xmlns="http://schemas.openxmlformats.org/spreadsheetml/2006/main">
  <c r="E122" i="3" l="1"/>
  <c r="E121" i="3"/>
  <c r="E120" i="3"/>
  <c r="E119" i="3"/>
  <c r="E118" i="3"/>
  <c r="E117" i="3"/>
  <c r="AI90" i="3" l="1"/>
  <c r="AI91" i="3"/>
  <c r="AI92" i="3"/>
  <c r="AI96" i="3"/>
  <c r="G80" i="3" l="1"/>
  <c r="AJ76" i="3" l="1"/>
  <c r="AJ55" i="3"/>
  <c r="AJ42" i="3"/>
  <c r="AJ32" i="3"/>
  <c r="AJ12" i="3"/>
  <c r="AI79" i="3"/>
  <c r="AI66" i="3"/>
  <c r="AI67" i="3"/>
  <c r="G32" i="3"/>
  <c r="G76" i="3"/>
  <c r="AI80" i="3" l="1"/>
  <c r="AI17" i="3"/>
  <c r="AI5" i="3" l="1"/>
  <c r="AI6" i="3"/>
  <c r="AI7" i="3"/>
  <c r="AI8" i="3"/>
  <c r="AI9" i="3"/>
  <c r="AI10" i="3"/>
  <c r="AI11" i="3"/>
  <c r="AI12" i="3"/>
  <c r="AI13" i="3"/>
  <c r="AI14" i="3"/>
  <c r="AI15" i="3"/>
  <c r="AI16" i="3"/>
  <c r="AI18" i="3"/>
  <c r="AI19" i="3"/>
  <c r="AI20" i="3"/>
  <c r="AI21" i="3"/>
  <c r="AI22" i="3"/>
  <c r="AI23" i="3"/>
  <c r="AI24" i="3"/>
  <c r="AI25" i="3"/>
  <c r="AI26" i="3"/>
  <c r="AI27" i="3"/>
  <c r="AI28" i="3"/>
  <c r="AI29" i="3"/>
  <c r="AI30" i="3"/>
  <c r="AI31" i="3"/>
  <c r="AI32" i="3"/>
  <c r="AI33" i="3"/>
  <c r="AI34" i="3"/>
  <c r="AI35" i="3"/>
  <c r="AI36" i="3"/>
  <c r="AI37" i="3"/>
  <c r="AI38" i="3"/>
  <c r="AI39" i="3"/>
  <c r="AI40" i="3"/>
  <c r="AI41" i="3"/>
  <c r="AI42" i="3"/>
  <c r="AI43" i="3"/>
  <c r="AI44" i="3"/>
  <c r="AI45" i="3"/>
  <c r="AI46" i="3"/>
  <c r="AI47" i="3"/>
  <c r="AI48" i="3"/>
  <c r="AI49" i="3"/>
  <c r="AI50" i="3"/>
  <c r="AI51" i="3"/>
  <c r="AI52" i="3"/>
  <c r="AI53" i="3"/>
  <c r="AI54" i="3"/>
  <c r="AI55" i="3"/>
  <c r="AI56" i="3"/>
  <c r="AI57" i="3"/>
  <c r="AI58" i="3"/>
  <c r="AI59" i="3"/>
  <c r="AI60" i="3"/>
  <c r="AI61" i="3"/>
  <c r="AI64" i="3"/>
  <c r="AI65" i="3"/>
  <c r="AI68" i="3"/>
  <c r="AI69" i="3"/>
  <c r="AI70" i="3"/>
  <c r="AI71" i="3"/>
  <c r="AI72" i="3"/>
  <c r="AI73" i="3"/>
  <c r="AI74" i="3"/>
  <c r="AI75" i="3"/>
  <c r="AI76" i="3"/>
  <c r="AI77" i="3"/>
  <c r="AI78" i="3"/>
  <c r="AI81" i="3"/>
  <c r="AI82" i="3"/>
  <c r="AI83" i="3"/>
  <c r="AI84" i="3"/>
  <c r="AI85" i="3"/>
  <c r="AI86" i="3"/>
  <c r="AI87" i="3"/>
  <c r="AI88" i="3"/>
  <c r="AI89" i="3"/>
  <c r="AI93" i="3"/>
  <c r="AI94" i="3"/>
  <c r="AI95" i="3"/>
  <c r="AI109" i="3"/>
  <c r="AI110" i="3"/>
  <c r="AI111" i="3"/>
  <c r="AI112" i="3"/>
  <c r="AI113" i="3"/>
  <c r="AI114" i="3"/>
  <c r="AI115" i="3"/>
  <c r="G55" i="3" l="1"/>
  <c r="G42" i="3"/>
  <c r="G12" i="3"/>
  <c r="AI4" i="3" l="1"/>
  <c r="A48" i="3" l="1"/>
</calcChain>
</file>

<file path=xl/sharedStrings.xml><?xml version="1.0" encoding="utf-8"?>
<sst xmlns="http://schemas.openxmlformats.org/spreadsheetml/2006/main" count="714" uniqueCount="399">
  <si>
    <t>Estado</t>
  </si>
  <si>
    <t>Nom_SMMM</t>
  </si>
  <si>
    <t>Num_Consec</t>
  </si>
  <si>
    <t>Clave_Sit</t>
  </si>
  <si>
    <t>Observaciones</t>
  </si>
  <si>
    <t xml:space="preserve">El área específica cae dentro de una ANP estatal
SI=1
NO=0 </t>
  </si>
  <si>
    <t xml:space="preserve">El área específica cae dentro de una ANP Federal
SI=1
NO=0 </t>
  </si>
  <si>
    <t xml:space="preserve">El área específica cae dentro de un sitio Ramsar
SI=1
NO=0 </t>
  </si>
  <si>
    <t>Causa del deterioro de los manglares
Pérdida de línea de costa
Valor = -1 (negativo)</t>
  </si>
  <si>
    <t>BC-001</t>
  </si>
  <si>
    <t>Baja California</t>
  </si>
  <si>
    <t>Bahía de los Ángeles Norte</t>
  </si>
  <si>
    <t>Pacífico Norte</t>
  </si>
  <si>
    <t>BC-002</t>
  </si>
  <si>
    <t>Bahía de los Ángeles Sur</t>
  </si>
  <si>
    <t>BC-003</t>
  </si>
  <si>
    <t>Bahía de las Ánimas</t>
  </si>
  <si>
    <t>BCS-004</t>
  </si>
  <si>
    <t>Baja California Sur</t>
  </si>
  <si>
    <t>Punta Abreojos</t>
  </si>
  <si>
    <t>BCS-005</t>
  </si>
  <si>
    <t>Laguna San Ignacio</t>
  </si>
  <si>
    <t>BCS-006</t>
  </si>
  <si>
    <t>Sistema San Benito - El Dátil</t>
  </si>
  <si>
    <t>BCS-007</t>
  </si>
  <si>
    <t>Sistema Magdalena - San Carlos</t>
  </si>
  <si>
    <t>BCS-008</t>
  </si>
  <si>
    <t>BCS-015</t>
  </si>
  <si>
    <t>Islas Partida y Espíritu Santo</t>
  </si>
  <si>
    <t>BCS-016</t>
  </si>
  <si>
    <t>Sistema Balandra - Pichilingue</t>
  </si>
  <si>
    <t>SON-018</t>
  </si>
  <si>
    <t>Sonora</t>
  </si>
  <si>
    <t>Estero El Sargento - Isla Tiburón</t>
  </si>
  <si>
    <t>SON-019</t>
  </si>
  <si>
    <t>Bahía de Kino</t>
  </si>
  <si>
    <t>SON-020</t>
  </si>
  <si>
    <t>Tastiota</t>
  </si>
  <si>
    <t>SON-022</t>
  </si>
  <si>
    <t>Bahía de Guaymas</t>
  </si>
  <si>
    <t>SON-023</t>
  </si>
  <si>
    <t>Bahía de Guásimas</t>
  </si>
  <si>
    <t>SON-024</t>
  </si>
  <si>
    <t>Sistema Tortuga - Tecolote - Algodones</t>
  </si>
  <si>
    <t>SON-025</t>
  </si>
  <si>
    <t>Estero de Lobos</t>
  </si>
  <si>
    <t>SON-026</t>
  </si>
  <si>
    <t>Sistema Los Mélagos - Tobari - Huivulay</t>
  </si>
  <si>
    <t>SON-028</t>
  </si>
  <si>
    <t>Bahía de Yavaros</t>
  </si>
  <si>
    <t>SS-029</t>
  </si>
  <si>
    <t>Sonora - Sinaloa</t>
  </si>
  <si>
    <t>Agiabampo</t>
  </si>
  <si>
    <t>Sinaloa</t>
  </si>
  <si>
    <t>SIN-034</t>
  </si>
  <si>
    <t>San José de la Brecha</t>
  </si>
  <si>
    <t>SIN-035</t>
  </si>
  <si>
    <t>Sistema Santa María - La Reforma</t>
  </si>
  <si>
    <t>SIN-036</t>
  </si>
  <si>
    <t>SIN-041</t>
  </si>
  <si>
    <t>Urias</t>
  </si>
  <si>
    <t>SIN-042</t>
  </si>
  <si>
    <t>Sistema Huizache - Caimanero</t>
  </si>
  <si>
    <t>SN-043</t>
  </si>
  <si>
    <t>Sinaloa-Nayarit</t>
  </si>
  <si>
    <t>Sistema Escuinapa - Agua Brava</t>
  </si>
  <si>
    <t>NAY-044</t>
  </si>
  <si>
    <t>Nayarit</t>
  </si>
  <si>
    <t>Mexcaltitán</t>
  </si>
  <si>
    <t>Jalisco</t>
  </si>
  <si>
    <t>Pacífico Centro</t>
  </si>
  <si>
    <t>JAL-053</t>
  </si>
  <si>
    <t>Sistema Agua Dulce - El Ermitaño</t>
  </si>
  <si>
    <t>JAL-054</t>
  </si>
  <si>
    <t>El Chorro - Las Tortugas - Majahuas</t>
  </si>
  <si>
    <t>JAL-055</t>
  </si>
  <si>
    <t>Laguna Chalacatepec - Bahía Chamela</t>
  </si>
  <si>
    <t>JAL-056</t>
  </si>
  <si>
    <t>Cuitzmala - Estero Verde - La Manzanilla</t>
  </si>
  <si>
    <t>JC-057</t>
  </si>
  <si>
    <t>Jalisco-Colima</t>
  </si>
  <si>
    <t>Barra de Navidad - Potrero Grande</t>
  </si>
  <si>
    <t>Colima</t>
  </si>
  <si>
    <t>COL-059</t>
  </si>
  <si>
    <t>Laguna de Cuyutlán</t>
  </si>
  <si>
    <t>Guerrero</t>
  </si>
  <si>
    <t>Pacífico Sur</t>
  </si>
  <si>
    <t>GRO-072</t>
  </si>
  <si>
    <t>Puerto Vicente Guerrero - El Tular</t>
  </si>
  <si>
    <t>Oaxaca</t>
  </si>
  <si>
    <t>OAX-087</t>
  </si>
  <si>
    <t>Sistema Chacahua - Pastoría</t>
  </si>
  <si>
    <t>OAX-090</t>
  </si>
  <si>
    <t>Río Cozoaltepec - Escobilla</t>
  </si>
  <si>
    <t>Chiapas</t>
  </si>
  <si>
    <t>CHP-100</t>
  </si>
  <si>
    <t>Gancho Murillo</t>
  </si>
  <si>
    <t>TMP-101</t>
  </si>
  <si>
    <t>Tamaulipas</t>
  </si>
  <si>
    <t>Delta del Río Bravo</t>
  </si>
  <si>
    <t>Golfo de México</t>
  </si>
  <si>
    <t>TMP-102</t>
  </si>
  <si>
    <t>La Pesca - Laguna Morales</t>
  </si>
  <si>
    <t>TMP-103</t>
  </si>
  <si>
    <t>Barra Ostiones - Rancho Nuevo</t>
  </si>
  <si>
    <t>Veracruz</t>
  </si>
  <si>
    <t>Tabasco</t>
  </si>
  <si>
    <t>CAM-133</t>
  </si>
  <si>
    <t>Campeche</t>
  </si>
  <si>
    <t>Río San Pedro</t>
  </si>
  <si>
    <t>Península de Yucatán</t>
  </si>
  <si>
    <t>CAM-134</t>
  </si>
  <si>
    <t>Sistema Pom - Atasta - Puerto Rico</t>
  </si>
  <si>
    <t>CAM-135</t>
  </si>
  <si>
    <t>Laguna de Términos</t>
  </si>
  <si>
    <t>CAM-136</t>
  </si>
  <si>
    <t>Isla Aguada - Sabancuy</t>
  </si>
  <si>
    <t>CY-140</t>
  </si>
  <si>
    <t>Campeche - Yucatán</t>
  </si>
  <si>
    <t>Petenes</t>
  </si>
  <si>
    <t>CY-141</t>
  </si>
  <si>
    <t>Celestún - El Palmar</t>
  </si>
  <si>
    <t>Yucatán</t>
  </si>
  <si>
    <t>YUC-145</t>
  </si>
  <si>
    <t>Ría Lagartos</t>
  </si>
  <si>
    <t>ROO-146</t>
  </si>
  <si>
    <t>Quintana Roo</t>
  </si>
  <si>
    <t>Yumbalam</t>
  </si>
  <si>
    <t>ROO-147</t>
  </si>
  <si>
    <t>Boca Iglesias</t>
  </si>
  <si>
    <t>ROO-149</t>
  </si>
  <si>
    <t>Bahía Contoy</t>
  </si>
  <si>
    <t>ROO-150</t>
  </si>
  <si>
    <t>ROO-152</t>
  </si>
  <si>
    <t>Laguna Nichupte</t>
  </si>
  <si>
    <t>ROO-153</t>
  </si>
  <si>
    <t>Puerto Morelos</t>
  </si>
  <si>
    <t>ROO-155</t>
  </si>
  <si>
    <t>Isla Cozumel</t>
  </si>
  <si>
    <t>ROO-160</t>
  </si>
  <si>
    <t>Banco Chinchorro</t>
  </si>
  <si>
    <t>Presencia de manglar en 1970/1980 (SMMM) 
(Sí=1, No=0)
(MAN70_ID)</t>
  </si>
  <si>
    <t>Presencia de manglar en 2015 (SMMM)
(Sí=1, No=0)
(MAN15_ID)</t>
  </si>
  <si>
    <t>Presencia de manglar en 2020 (SMMM)
(Sí=1, No=0)
(MAN20_ID)</t>
  </si>
  <si>
    <t>Presencia de manglar perturbado en 2020 (SMMM) (Sí=1, No=0)
(MP20_ID)</t>
  </si>
  <si>
    <t>El área específica pertenece a alguno de los 81 sitios de manglar con relevancia biológica y con necesidades de rehabilitación ecológica (SMMM) 
SI=1
NO=0 
(SPMC_ID)</t>
  </si>
  <si>
    <t xml:space="preserve">El área específica de manglares a restaurar cae dentro alguna de las áreas de interés para restaurar por la  CONANP (en 2025)
SI=2
NO=0 </t>
  </si>
  <si>
    <t>El área específica a restaurar cae en alguno de los sitios identificados para el Plan Nacional de Restauración por SEMARNAT  (2025)
SI=2
NO=0</t>
  </si>
  <si>
    <t>PUNTUACION</t>
  </si>
  <si>
    <t>Causa del deterioro de los manglares:
Indeterminado
Valor = 1</t>
  </si>
  <si>
    <t>Actores locales con experiencia/capacitacion en restauración
SI = 1
NO = 0</t>
  </si>
  <si>
    <t>Trabajos previos de restauración en el sitio SI = 1
NO = 0</t>
  </si>
  <si>
    <t>Causa del deterioro de los manglares:
Incendios
Valor = 5</t>
  </si>
  <si>
    <t>Causa del deterioro de los manglares:
Especies invasoras
Valor = 4</t>
  </si>
  <si>
    <t>Causa del deterioro de los manglares:
Plagas
Valor = 3</t>
  </si>
  <si>
    <t>Causa del deterioro de los manglares:
Alta sedimentación
Valor = 3</t>
  </si>
  <si>
    <t>Causa del deterioro de los manglares:
Cambio climático en general
Valor = 1</t>
  </si>
  <si>
    <t>Indicar la localidad más cercana al área de  restauración propuesta. 
Insertar tantos renglones como localidaes sean necesarias.</t>
  </si>
  <si>
    <r>
      <rPr>
        <b/>
        <i/>
        <sz val="10"/>
        <rFont val="Calibri"/>
        <family val="2"/>
        <scheme val="minor"/>
      </rPr>
      <t>Comentario auxiliar para el llenado del campo</t>
    </r>
    <r>
      <rPr>
        <i/>
        <sz val="8"/>
        <rFont val="Calibri"/>
        <family val="2"/>
        <scheme val="minor"/>
      </rPr>
      <t xml:space="preserve">
</t>
    </r>
    <r>
      <rPr>
        <sz val="8"/>
        <rFont val="Calibri"/>
        <family val="2"/>
        <scheme val="minor"/>
      </rPr>
      <t xml:space="preserve">
Se refiere a numero del Sitio de manglar (columna B)</t>
    </r>
  </si>
  <si>
    <t xml:space="preserve">Corresponde a la suma de las celdas que aportan información para la ponderación de las áreas con relación a las otras. </t>
  </si>
  <si>
    <t>Protección o relevancia biológica</t>
  </si>
  <si>
    <t>Prioridad institucional</t>
  </si>
  <si>
    <t xml:space="preserve">El área específica de manglares a restaurar cae dentro alguna de las áreas de interés para CONAFOR en 2025.
SI=2
NO=0 </t>
  </si>
  <si>
    <t>Mecanismos de factibilidad de implementación</t>
  </si>
  <si>
    <t>Superficie total del área a intervenir (puede incluir diferentes coberturas)
(ha)</t>
  </si>
  <si>
    <t>En caso de que el sitio propuesto ya tenga iniciadas acciones de  restauración de manglares indicar para qué se necesita apoyo financiero adicional</t>
  </si>
  <si>
    <t>Indicar un aproximado de la cantidad necesaria para el apoyo adicional  (pesos mexicanos)</t>
  </si>
  <si>
    <t>Inlcuir información clara y concisa que apoye a la toma de decisiones de los posibles financiadores</t>
  </si>
  <si>
    <t>Superficie total del área de manglares que se pretende restaurar   (ha)</t>
  </si>
  <si>
    <t>Presencia/trabajo Institucional (A.C.,  ONG, CPI, Universidad, municipio, estado, federación)
SI = 1
NO = 0</t>
  </si>
  <si>
    <t>Causa del deterioro de los manglares:
Modificación del patrón hidrológico (por actividaes de dragado, rectificación de rios, azolvamiento de vias de aporte de agua,etc.)
Valor = 5</t>
  </si>
  <si>
    <t>Causa del deterioro de los manglares:
Contaminación derivada de alguna  actividad antrópica
Valor = 4</t>
  </si>
  <si>
    <t>Causa del deterioro de los manglares:
Actividades antropicas (deforestación, agricultura, ganaderia, acuacultura, salineras, turismo, etc)
Valor = 2</t>
  </si>
  <si>
    <t>Causa del deterioro de los manglares:
Huracanes (canales tapados por ramas y sedimentos, biomasa muerta, etc)
Valor = 2</t>
  </si>
  <si>
    <t>Presencia de manglar según el Sistema de Monitoreo de Manglares de México</t>
  </si>
  <si>
    <t xml:space="preserve">Inlcuir tantos renglones como localidades diferentes para restaurar en el sitio se propongan. </t>
  </si>
  <si>
    <t>Región geopolítica</t>
  </si>
  <si>
    <t>El llenado de estos campos se realizará en CONABIO</t>
  </si>
  <si>
    <t>Los detalles de esta información no se incluiran en esta matriz, pero sí es necesario tenerla lista para cuando se presenten oportunidades de financiamiento.</t>
  </si>
  <si>
    <t>El llenado de este campo se realizará en CONABIO</t>
  </si>
  <si>
    <t>Indicar en una idea corta la principal razón por la qu eel sitio debería ser restaurado (puede ser por impactos ambientales, sociales, económicos)</t>
  </si>
  <si>
    <t>Datos de contacto del registro del sitio (nombre y correo)</t>
  </si>
  <si>
    <t xml:space="preserve">Una vez que comience el proyecto se sugiere incluir columnas que aporten información a lo largo del tiempo de las acciones realizadas en las áreas por ejemplo:
- Fecha de inicio del proyecto
- Fecha de termino del proyecto 
- Principales acciones de restauración
- ¿Quién financió el proyecto?
- Datos de contacto para el área 
- Fotografias que muestren la recuperación del sitio (disponiles en un drive o carpeta compartida )
Y cualquier otra información que se considere relevate para identificar de forma rápida el avance en la restauración de las áreas. </t>
  </si>
  <si>
    <t>CONAFOR</t>
  </si>
  <si>
    <r>
      <t>El llenado de este campo se realizará en CONABIO. Es la superficie total que puede incluir diferentes tipos de cobertura dependiendo de la acción propuesta (canalizaciones, dragados, etc.)</t>
    </r>
    <r>
      <rPr>
        <sz val="8"/>
        <color rgb="FFFF0000"/>
        <rFont val="Calibri"/>
        <family val="2"/>
        <scheme val="minor"/>
      </rPr>
      <t xml:space="preserve"> Es el polígono que se genrará en Google Earth</t>
    </r>
  </si>
  <si>
    <t>CONANP</t>
  </si>
  <si>
    <t>CONAFOR y CONANP</t>
  </si>
  <si>
    <t xml:space="preserve">De interés para:  </t>
  </si>
  <si>
    <t>NECESARIOS DE LLENAR POR LOS GRUPOS DE TRABAJO REGIONALES</t>
  </si>
  <si>
    <t>Programa Nacional de Restauración Ambiental (Manglares), CONAFOR y CONANP</t>
  </si>
  <si>
    <t>fortalecimiento de capacidades a comites integrales para el manejo del sitio rammsar, para ejecución de programas de conservación y manejo</t>
  </si>
  <si>
    <t>Es un sitio rammsar de improtancia para las actividades locales, ademas de la importancia en cuanto a conservación biologica se refiere. JICOSUR ha conformado un comite para el manejo del sitio, con el fin de que estos ultimos, realicen una planeación estrategica, identificando necesidades y problemática de cada sitio para elaborar los proyectos que resuelvan la problematica de manera adecuada, asi como para la gestión de recursos y ejecución de actividades.</t>
  </si>
  <si>
    <t>importante contemplar a JICOSUR como actor local con ingerencia regional,quien ya tiene trabajos de gobernanza ambiental en estos sitios, mediante la conformación de comites enfocados en realizar actividades de protección, conservación y restauración de estos sitios.</t>
  </si>
  <si>
    <t xml:space="preserve">Valentín Halemy Yáñez Ayala (valentin.yanez@pronatura.org.mx) </t>
  </si>
  <si>
    <t>Valentín Halemy Yáñez Ayala (valentin.yanez@pronatura.org.mx)</t>
  </si>
  <si>
    <t>Sitio Rammsar de improtancia para actividades locales; importancia en cuanto a conservación biologica. JICOSUR ha conformado un comite para el manejo del sitio, con el fin de que realicen una planeación estrategica, identificando necesidades y problemática de cada sitio para elaborar los proyectos que resuelvan la problematica, asi como para la gestión de recursos.</t>
  </si>
  <si>
    <t>Sitio Rammsar de improtancia para actividades locales. JICOSUR ha conformado un comite para el manejo del sitio, con el fin de que realicen una planeación estrategica, identificando necesidades y problemática de cada sitio para elaborar los proyectos que resuelvan la problematica de manera adecuada.</t>
  </si>
  <si>
    <t>Realizar estudios de caracterízación ecologica (microtopografía, batimetria, fisico-química, etc)</t>
  </si>
  <si>
    <t>Son sitios conservados que se ven impactados por cambio climático y desecación de humedales por condición de zonas áridas y semiáridas</t>
  </si>
  <si>
    <t>Trabajan organizaciones como Pronatura nororste, Presco College, Vordelands, organizacion dentro de la etnia Comcaac, ITSON, ITVY. Manglares conservados con amenaza de cambio climpatico.</t>
  </si>
  <si>
    <t>Estudios de Ecología Forense, caracterización, diagnóstico para la restauración, restauraci+on, fortalecimiento de capacidades</t>
  </si>
  <si>
    <t>Actividad antropogénica por poblados cercanos, acuacultura, desarrollo turistico.</t>
  </si>
  <si>
    <t>PRescot College, ITSON, ITVY, UNISON. UNISON tiene un centro de investigaciones. Tiene presión antropogénica del poblado de Bahia de Kino.</t>
  </si>
  <si>
    <t>PN - Tastiota - Polígono 1</t>
  </si>
  <si>
    <t>Amenazas por industri pesquera altamante industrializasa (Sardinera), puerto de Guaymas, Ciudad de Guaymas, Zona Hotelera, REsidenciales, contaminación por drenes de aguas negras.</t>
  </si>
  <si>
    <t>CIBNOR, CIAD, ITVY, ITSON - Mucha presion antropogénica derivada de la Ciudad de Guaymas</t>
  </si>
  <si>
    <t>Estudios de Ecología Forense, Diagnóstico para la restauración, pérdida de cobertura por acuacultura</t>
  </si>
  <si>
    <t>Amenaza fuerte - Muy fuerte por la indutraia cuícola ha desmontado gran cantidad de manglares del sistema lagunar Guásimas - Atanasia</t>
  </si>
  <si>
    <t>Foralecimiento de capacidades, ecología Foresnse</t>
  </si>
  <si>
    <t>Propiedad de la Etnia Yaqui, tiene influencia de poblados pesqueros, drenes de ciudad obregón.</t>
  </si>
  <si>
    <t>Etnia Yaqui - INPI - ITSON</t>
  </si>
  <si>
    <t>Fortalecimiento de capacidades, ecología forense, mantemimiento de plantaciones realizadas</t>
  </si>
  <si>
    <t>ISla de barrera privada y sistema lagunar Paredón, alta presión de acuacultura especializada, ecoturismo en la isla.</t>
  </si>
  <si>
    <t>PN - Bahía de Yavaros - Poligono 1</t>
  </si>
  <si>
    <t>El Conchalito</t>
  </si>
  <si>
    <t>Continuar con acciones de restauracion, pagos de jornales, capacitacion para el grupo Las Guardianas del Conchalito</t>
  </si>
  <si>
    <t>Importancia social al manglar urbano que se emplea para recreación</t>
  </si>
  <si>
    <t>COSTASALVAJE liderá actividades de restauracion en la zona en colaboracion con las Guardianas del Conchalito y CONANP</t>
  </si>
  <si>
    <t>Punta Mogote</t>
  </si>
  <si>
    <t>Importancia pesquera</t>
  </si>
  <si>
    <t>Moroncarit</t>
  </si>
  <si>
    <t>Presión turística, comunidad Huatabampo, deshechos urbanos, Sardinera en Yavaros, etc.</t>
  </si>
  <si>
    <t>Lazaro Cardenas</t>
  </si>
  <si>
    <t>Sociales</t>
  </si>
  <si>
    <t>Juan Pablo Caamal-jpcaamal@eartlab.mx; Mario Gutierrez mguti_007@hotmail.com; Victor Montoya vhsm_chis@hotmail.com</t>
  </si>
  <si>
    <t>Rio Playa</t>
  </si>
  <si>
    <t>si</t>
  </si>
  <si>
    <t>El Palmar</t>
  </si>
  <si>
    <t>Sociales: impactos ambientales</t>
  </si>
  <si>
    <t>El Porvenir</t>
  </si>
  <si>
    <t>Lic Luis Echeverria Alvarez</t>
  </si>
  <si>
    <t>San Antonio Chilapa Afuera</t>
  </si>
  <si>
    <t>Tembladeras</t>
  </si>
  <si>
    <t>Sociales; Impactos ambientales</t>
  </si>
  <si>
    <t>La Encrucijada_Ejido_Emiliano Zapata</t>
  </si>
  <si>
    <t>8,000,000</t>
  </si>
  <si>
    <t>La Encrucijada_Ejido_Nueva Esperanza</t>
  </si>
  <si>
    <t>Ejido El Fortin</t>
  </si>
  <si>
    <t>Superficie de manglar 2025 según el SMMM del área específica a restaurar (ha)</t>
  </si>
  <si>
    <t>Balandra/Ensenada Falsa  (2)</t>
  </si>
  <si>
    <t>Bahía_DeLos_Angeles</t>
  </si>
  <si>
    <t>Bahía Almeja</t>
  </si>
  <si>
    <t>El_Vizcaíno</t>
  </si>
  <si>
    <t>Islas_Pacífico_Península_BajaCalifornia</t>
  </si>
  <si>
    <t>Zona_Marina_Archipiélago_EspirituSanto/Islas_GolfoCalifornia_Península   (2)</t>
  </si>
  <si>
    <t>Laguna_Términos</t>
  </si>
  <si>
    <t>Los_Petenes</t>
  </si>
  <si>
    <t>Ría_Celestún</t>
  </si>
  <si>
    <t>PS_Conquista</t>
  </si>
  <si>
    <t>La_Encrucijada</t>
  </si>
  <si>
    <t>La Encrucijada</t>
  </si>
  <si>
    <t>Emiliano_Zapata_Chis_mang_Dtrdo</t>
  </si>
  <si>
    <t>PS_Nueva_Esperanza_Chis/ PS_NuevaEsperanza_Chis2   (2)</t>
  </si>
  <si>
    <t>PS_Fortin/PS_Fortin2</t>
  </si>
  <si>
    <t>Playa Puerto Arista</t>
  </si>
  <si>
    <t>Playa_PuertoArista</t>
  </si>
  <si>
    <t>LagunaCuyutlán_1/LagunaCuyutlán_2/LagunaCuyutlán_3/LagunaCuyutlán_4   (4)</t>
  </si>
  <si>
    <t>Vicente_Guerrero</t>
  </si>
  <si>
    <t>Marismas_Nacionales</t>
  </si>
  <si>
    <t>Playa_Chacahua/Lagunas_Chacahua   (2)</t>
  </si>
  <si>
    <t>Playa_Escobilla</t>
  </si>
  <si>
    <t>Bajos_Coyula</t>
  </si>
  <si>
    <t>Bajos de Coyula</t>
  </si>
  <si>
    <t>Yum_Balam</t>
  </si>
  <si>
    <t>Caribe_Mexicano</t>
  </si>
  <si>
    <t>Isla_Contoy</t>
  </si>
  <si>
    <t>Jacinto Pat</t>
  </si>
  <si>
    <t>Jacinto_Pat</t>
  </si>
  <si>
    <t>San Buenaventura</t>
  </si>
  <si>
    <t>San_Buenaventura</t>
  </si>
  <si>
    <t>Manglares_Nichupté</t>
  </si>
  <si>
    <t>Manglares_PuertoMorelos</t>
  </si>
  <si>
    <t>Isla_Cozumel</t>
  </si>
  <si>
    <t>Sian Ka'an</t>
  </si>
  <si>
    <t>SianKaan/Arrecifes_SianKaan  (2)</t>
  </si>
  <si>
    <t>Uyamil</t>
  </si>
  <si>
    <t>Banco_Chinchorro</t>
  </si>
  <si>
    <t>Xcalak</t>
  </si>
  <si>
    <t>Arrecifes_Xcalak</t>
  </si>
  <si>
    <t>Playa_HuizacheCaimanero</t>
  </si>
  <si>
    <t>Islas_GolfoCalifornia</t>
  </si>
  <si>
    <t>PN - Estero El Sargento - Isla Tiburón - Polígono 1/PN - Estero El Sargento - Isla Tiburón - Polígono 2/PN - Estero El Sargento - Isla Tiburón - Polígono 3</t>
  </si>
  <si>
    <t>PN - Bahía de Kino - Polígono 1/PN - Bahía de Kino - Polígono 2/PN - Bahía de Kino - Polígono 3   (3)</t>
  </si>
  <si>
    <t>PN - Bahía de Guaymas - Poligono 1/PN - Bahía de Guaymas - Poligono 2    (2)</t>
  </si>
  <si>
    <t>PN - Moroncarit - Polígono 1/PN - Moroncarit - Polígono 2/PN - Moroncarit - Polígono 3/PN - Moroncarit - Polígono 4   (4)</t>
  </si>
  <si>
    <t>PN - Bahía de Guásimas - Polígono 1/PN - Bahía de Guásimas - Polígono 2/PN - Bahía de Guásimas - Polígono 3   (3)</t>
  </si>
  <si>
    <t>PN - Sistema Tortuga - Tecolote - Algodones - Polígono 1/PN - Sistema Tortuga - Tecolote - Algodones - Polígono 2   (2)</t>
  </si>
  <si>
    <t>PN - Estero de Lobos - Polígono 1/PN - Estero de Lobos - Polígono 2/PN - Estero de Lobos - Polígono 3/PN - Estero de Lobos - Polígono 4    (4)</t>
  </si>
  <si>
    <t>PN - Sistema Los Mélagos - Tobari - Huivulay - polígono 1/PN - Sistema Los Mélagos - Tobari - Huivulay - Polígono 2/PN - Sistema Los Mélagos - Tobari - Huivulay - Polígono 3/PN - Sistema Los Mélagos - Tobari - Huivulay - Polígono 4/PN - Sistema Los Mélagos - Tobari - Huivulay - Polígono 5/PN - Sistema Los Mélagos - Tobari - Huivulay - Polígono 6/PN - Sistema Los Mélagos - Tobari - Huivulay - Polígono 7</t>
  </si>
  <si>
    <t>Pantanos de Centla</t>
  </si>
  <si>
    <t>Wanha'</t>
  </si>
  <si>
    <t>Pantanos_Centla</t>
  </si>
  <si>
    <t>Wanha</t>
  </si>
  <si>
    <r>
      <t xml:space="preserve">Localidad o sitio de referencia
</t>
    </r>
    <r>
      <rPr>
        <b/>
        <sz val="11"/>
        <color theme="5" tint="-0.249977111117893"/>
        <rFont val="Calibri"/>
        <family val="2"/>
        <scheme val="minor"/>
      </rPr>
      <t xml:space="preserve"> (nombre del polígono en Google Earth/kmz)</t>
    </r>
  </si>
  <si>
    <t>Playa_RanchoNuevo</t>
  </si>
  <si>
    <t>LagunaMadre_DeltaRíoBravo</t>
  </si>
  <si>
    <t>Los Tuxtlas</t>
  </si>
  <si>
    <t>Los_Tuxtlas</t>
  </si>
  <si>
    <t>En capa (shapefile) enviado por MB</t>
  </si>
  <si>
    <t>kmz enviados por responsables de cada región</t>
  </si>
  <si>
    <t>Ría Celestún</t>
  </si>
  <si>
    <t>Ría_Lagartos</t>
  </si>
  <si>
    <t>Sisal</t>
  </si>
  <si>
    <t>Laguna</t>
  </si>
  <si>
    <t>Nuevo Tekal</t>
  </si>
  <si>
    <t>San Salvador</t>
  </si>
  <si>
    <t>Yohdzonot</t>
  </si>
  <si>
    <t>PY_Sisal/PY_Sisal2   (2)</t>
  </si>
  <si>
    <t>PY_Laguna</t>
  </si>
  <si>
    <t>PY_NvoTekal</t>
  </si>
  <si>
    <t>PY_San_Salvador</t>
  </si>
  <si>
    <t>PY_Yohdzonot</t>
  </si>
  <si>
    <t>Juan M. Balderas</t>
  </si>
  <si>
    <t>Juan_MBalderas</t>
  </si>
  <si>
    <t>Laguna Chacmochuk</t>
  </si>
  <si>
    <t>Loreto II</t>
  </si>
  <si>
    <t>*Presencia de manglar en 2005 (SMMM)
(Sí=1, No=0)
(MAN05_ID)</t>
  </si>
  <si>
    <t>*Presencia de manglar en 2010 (SMMM)
(Sí=1, No=0)
(MAN10_ID)</t>
  </si>
  <si>
    <t>**Conocimiento experto a nivel regional y local de las causalidades</t>
  </si>
  <si>
    <t xml:space="preserve">*Información tomada de:  </t>
  </si>
  <si>
    <t>CONABIO. 2009. Manglares de México: Extensión y distribución. 2ª ed. Comisión Nacional para el Conocimiento y Uso de la Biodiversidad. México. 99 pp.</t>
  </si>
  <si>
    <t xml:space="preserve">**Información tomada de: </t>
  </si>
  <si>
    <t>Rodríguez-Zúñiga, M.T., Troche-Souza C., Vázquez-Lule, A. D., Márquez-Mendoza, J. D., Vázquez- Balderas, B., Valderrama-Landeros, L., Velázquez-Salazar, S., Cruz-López, M. I., Ressl, R., Uribe-Martínez, A., Cerdeira-Estrada, S., Acosta_x0002_Velázquez, J., Díaz-Gallegos, J., Jiménez-Rosenberg, R., Fueyo_x0002_Mac Donald, L. y Galindo-Leal, C. 2013. Manglares de México/ Extensión, distribución y monitoreo. Comisión Nacional para el Conocimiento y Uso de la Biodiversidad. México D.F. 128 pp.</t>
  </si>
  <si>
    <t xml:space="preserve">Fichas de Sitios Prioritarios del SMMM   https://www.biodiversidad.gob.mx/monitoreo/smmm/sitiosPrioritarios </t>
  </si>
  <si>
    <t>ADD_ElConchalito</t>
  </si>
  <si>
    <t>Estero EL Soldado</t>
  </si>
  <si>
    <t>PN - El Soldado - Polígono 1, PN - El Soldado - Polígono 2, PN - El Soldado - Polígono 3    (3)</t>
  </si>
  <si>
    <t>El Cajoncito</t>
  </si>
  <si>
    <t>El_Cajoncito</t>
  </si>
  <si>
    <t>Meseta de Cacaxtla</t>
  </si>
  <si>
    <t>Meseta_Cacaxtla</t>
  </si>
  <si>
    <t>Playa Ceutla</t>
  </si>
  <si>
    <t>Playa_Ceutla</t>
  </si>
  <si>
    <t>Pronatura_AguaDulce/Playa Mismaloya   (2)</t>
  </si>
  <si>
    <t>Pronatura_ElErmitaño</t>
  </si>
  <si>
    <t>Pronatura_ElChorro</t>
  </si>
  <si>
    <t>Pronatura_Majahuas1, Pronatura_Majahuas2</t>
  </si>
  <si>
    <t>Pronatura_XolaParaman</t>
  </si>
  <si>
    <t>Pronatura_Chalacatepec</t>
  </si>
  <si>
    <t>Pronatura_Perula1, Pronatura_Perula2</t>
  </si>
  <si>
    <t>Pronatura_EsteroVerde</t>
  </si>
  <si>
    <t>Pronatura_BarraDeNavidad</t>
  </si>
  <si>
    <t>Ejido_LazaroCardenas</t>
  </si>
  <si>
    <t>Ejido_RioPlaya1/Ejido_RioPlaya2   (2)</t>
  </si>
  <si>
    <t>Ejido_ElPalmar</t>
  </si>
  <si>
    <t>Ejido_ElPorvenir1/Ejido_ElPorvenir2   (2)</t>
  </si>
  <si>
    <t>Ejido_LicLuisEcheverriaAlvarez</t>
  </si>
  <si>
    <t>Ejido_SanAntonioChilapaAfuera1/Ejido_SanAntonioChilapaAfuera2   (2)</t>
  </si>
  <si>
    <t>Ejidos_Tembladeras1/Ejidos_Tembladeras2   (2)</t>
  </si>
  <si>
    <t>Link a mapa de cada región:</t>
  </si>
  <si>
    <t>PN - Agiabampo - Polígono 1/PN - Agiabampo - Polígono 2/PN - Agiabampo - Polígono 3   (3)/Islas_GolfoCalifornia_Son</t>
  </si>
  <si>
    <t>Bahía Altata y Ensenada del Pabellón</t>
  </si>
  <si>
    <t>EL Infiernillo</t>
  </si>
  <si>
    <t>Estero El Yugo</t>
  </si>
  <si>
    <t>El_Infiernillo1, El_Infiernillo2, El_Infiernillo3</t>
  </si>
  <si>
    <t xml:space="preserve">EsteroYugo </t>
  </si>
  <si>
    <t>Urias_1, Urias_2, Urias_3, Urias_4, Urias_5</t>
  </si>
  <si>
    <t>VER-108</t>
  </si>
  <si>
    <t>Laguna de Tamiahua</t>
  </si>
  <si>
    <t>Ejido Echegaray</t>
  </si>
  <si>
    <t>El ejido es uno de los 3 que se ubica en la Isla el Ídolo, Zona con mayor cobertura de manglar del Sitio Ramsar 1596.  La zona es de importancia de refugio de peces, esto a que las comunidades su mayor fuente económica es la pesca. 
Por interrupción de sus flujos el manglar se ha visto perturbado, además de la existencia de plagas forestales como el barrenador de mangle negro.</t>
  </si>
  <si>
    <t>Ejido entusiasta para restaurar y conservar sus manglares.</t>
  </si>
  <si>
    <t>jorge.lopez.portillo@inecol.mx - josue.itehua@inecol.mx - ana.lara@inecol.mx</t>
  </si>
  <si>
    <t>Ejido Juan Valdivia</t>
  </si>
  <si>
    <t>El ejido es uno de los 3 que se ubica en la Isla el Ídolo, es parte del  Sitio Ramsar 1596.  La zona es de importancia de refugio de peces, esto a que las comunidades su mayor fuente económica es la pesca. 
Por interrupción de sus flujos el manglar se ha visto perturbado, además de la existencia de plagas forestales como el barrenador de mangle negro.</t>
  </si>
  <si>
    <t>Ejido Las Tres Garantias</t>
  </si>
  <si>
    <t xml:space="preserve">La comunidad esta rodeada por el manglar. El ecosistema es su barrera contra huracanes, además de su fuente de empleo por la pesca. </t>
  </si>
  <si>
    <t>Ejido Tanhuijo y sus Anexos-San Marcos (Cerca de la Laguna San Simon)</t>
  </si>
  <si>
    <t xml:space="preserve">El ecosistema es barrera de comunidades. El manglar rodea una Laguna de 100 hectáreas, que ambos tiene perturbación. La flora se ha visto eliminada y la fauna acuática y terrestre desplazada.  </t>
  </si>
  <si>
    <t xml:space="preserve">La comunidad requiere de concientización ambiental. </t>
  </si>
  <si>
    <t>VER-109</t>
  </si>
  <si>
    <t>Laguna Tampamachoco</t>
  </si>
  <si>
    <t>Sitios en zona Federal de Sitio Ramsar 1602</t>
  </si>
  <si>
    <t>Son sitios de manglar dentro del sitio Ramsar 1602, es una barrera contra huracanes que protege a Tuxpan y la región. Esta en relación con la Laguna de Tampamachoco la cual es fundamental para la pesca en la región. Así como una zona de amortiguamiento ante el incremento del nivel medio del mar. Constituye la zona de amortiguamiento del Área de Protección de Flora y Fauna Sistema Arrecifal Lobos-Tuxpan</t>
  </si>
  <si>
    <t>Sitios de Zona Federal, la cual su permiso para restauración está en proceso por INECOL</t>
  </si>
  <si>
    <t>Propiedad conocida (Frente a la Central termoeléctrica Adolfo López Mateos).</t>
  </si>
  <si>
    <t>El sitio es propiedad privada</t>
  </si>
  <si>
    <t>Propiedad privada conocida 2  (A un costado de la comunidad Banderas, Tuxpan)</t>
  </si>
  <si>
    <t xml:space="preserve">Son sitios de manglar dentro del sitio Ramsar 1602, es una barrera contra huracanes que protege a Tuxpan y la región. Esta en relación con la Laguna de Tampamachoco la cual es fundamental para la pesca en la región. Así como una zona de amortiguamiento ante el incremento del nivel medio del mar. Constituye la zona de amortiguamiento del Área de Protección de Flora y Fauna Sistema Arrecifal Lobos-Tuxpan.
El área tiene una historia con la exploración petrolera, esto dando su nombre a “Rancho Oro Negro”. </t>
  </si>
  <si>
    <t xml:space="preserve">El propietario tiene la intención de que el terreno sea un área Destinada Voluntariamente a la Conservación. El propietario está en colaboración con el Dr. Jorge López Portillo Guzmán y el Ing. Josue Itehua Quiahua para la ejecución del proyecto de restauración.  En el Terreno se observó que un flamenco bajo a comer y a descansar. </t>
  </si>
  <si>
    <t xml:space="preserve">jorge.lopez.portillo@inecol.mx - josue.itehua@inecol.mx </t>
  </si>
  <si>
    <t>Ejido Santiago de la Peña  (A un costado de la comunidad Banderas, Tuxpan).</t>
  </si>
  <si>
    <t>VER-112</t>
  </si>
  <si>
    <t>Cazones</t>
  </si>
  <si>
    <t>Ejido Barra de Cazones y sus Anexos (Cerca de a comunidad Barrar de Cazones)</t>
  </si>
  <si>
    <t xml:space="preserve">Comunidad pesquera que es requiere de los manglares, además es una barrera de protección para comunidades, estructura y equipo turistico (restaurant, lanchas) </t>
  </si>
  <si>
    <t>No se tienen estudios previos de esta area</t>
  </si>
  <si>
    <t>Barra de Cazones</t>
  </si>
  <si>
    <t xml:space="preserve">Esta ubicado detrás de los cordones de dunas, probablemente el crecimiento de la frontera antrópica es lo que este ocasionando la mortandad de esta área de manglar. Representa una barrera que amortigua los efectos de eventos hidrometeorológicos </t>
  </si>
  <si>
    <t>Ana Laura Lara Dominguez ana.lara@inecol.mx</t>
  </si>
  <si>
    <t>VER-113</t>
  </si>
  <si>
    <t>Boca de Higuera - Boca de Lima - Estero Lagartos</t>
  </si>
  <si>
    <t>Tenixtepec</t>
  </si>
  <si>
    <t xml:space="preserve">Es un estero muy presionado por el crecimiento de la frontera antrópica, </t>
  </si>
  <si>
    <t>Laguna del Carpintero</t>
  </si>
  <si>
    <t>2025_03_SMMM_PosSitRestMang_MiriamHuberman_LagunadelCarpintero</t>
  </si>
  <si>
    <t>Wanha Laguna El Cacahuate</t>
  </si>
  <si>
    <t>Wanha Laguna Ensenada Grande</t>
  </si>
  <si>
    <t>Wanha Santuario de las Garzas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</si>
</sst>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44" formatCode="_-&quot;$&quot;* #,##0.00_-;\-&quot;$&quot;* #,##0.00_-;_-&quot;$&quot;* &quot;-&quot;??_-;_-@_-"/>
    <numFmt numFmtId="164" formatCode="_-&quot;$&quot;* #,##0.00_-;\-&quot;$&quot;* #,##0.00_-;_-&quot;$&quot;* &quot;-&quot;??_-;_-@"/>
    <numFmt numFmtId="165" formatCode="#,##0.00_ ;\-#,##0.00\ "/>
  </numFmts>
  <fonts count="4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indexed="8"/>
      <name val="Arial"/>
      <family val="2"/>
    </font>
    <font>
      <b/>
      <sz val="11"/>
      <name val="Calibri"/>
      <family val="2"/>
      <scheme val="minor"/>
    </font>
    <font>
      <sz val="11"/>
      <name val="Calibri"/>
      <family val="2"/>
      <scheme val="minor"/>
    </font>
    <font>
      <sz val="11"/>
      <color rgb="FF006100"/>
      <name val="Calibri"/>
      <family val="2"/>
      <charset val="1"/>
    </font>
    <font>
      <b/>
      <sz val="11"/>
      <color rgb="FFFF0000"/>
      <name val="Calibri"/>
      <family val="2"/>
      <scheme val="minor"/>
    </font>
    <font>
      <b/>
      <i/>
      <sz val="10"/>
      <name val="Calibri"/>
      <family val="2"/>
      <scheme val="minor"/>
    </font>
    <font>
      <sz val="8"/>
      <name val="Calibri"/>
      <family val="2"/>
      <scheme val="minor"/>
    </font>
    <font>
      <i/>
      <sz val="8"/>
      <name val="Calibri"/>
      <family val="2"/>
      <scheme val="minor"/>
    </font>
    <font>
      <sz val="8"/>
      <color rgb="FFFF0000"/>
      <name val="Calibri"/>
      <family val="2"/>
      <scheme val="minor"/>
    </font>
    <font>
      <sz val="11"/>
      <name val="Calibri"/>
      <family val="2"/>
      <charset val="1"/>
    </font>
    <font>
      <sz val="11"/>
      <color theme="1"/>
      <name val="Calibri"/>
    </font>
    <font>
      <sz val="11"/>
      <color theme="1"/>
      <name val="Calibri"/>
      <scheme val="minor"/>
    </font>
    <font>
      <sz val="11"/>
      <color rgb="FF000000"/>
      <name val="Calibri"/>
    </font>
    <font>
      <sz val="11"/>
      <name val="Calibri"/>
      <family val="2"/>
    </font>
    <font>
      <sz val="11"/>
      <color theme="1"/>
      <name val="Calibri"/>
      <family val="2"/>
    </font>
    <font>
      <b/>
      <sz val="11"/>
      <color rgb="FFFF0000"/>
      <name val="Calibri"/>
      <family val="2"/>
    </font>
    <font>
      <b/>
      <sz val="11"/>
      <color theme="8" tint="-0.499984740745262"/>
      <name val="Calibri"/>
      <family val="2"/>
      <scheme val="minor"/>
    </font>
    <font>
      <b/>
      <sz val="10"/>
      <color theme="8" tint="-0.499984740745262"/>
      <name val="Arial"/>
      <family val="2"/>
    </font>
    <font>
      <b/>
      <sz val="11"/>
      <color theme="8" tint="-0.499984740745262"/>
      <name val="Calibri"/>
      <family val="2"/>
      <charset val="1"/>
    </font>
    <font>
      <b/>
      <sz val="11"/>
      <color theme="8" tint="-0.499984740745262"/>
      <name val="Calibri"/>
      <family val="2"/>
    </font>
    <font>
      <b/>
      <sz val="11"/>
      <color theme="5" tint="-0.249977111117893"/>
      <name val="Calibri"/>
      <family val="2"/>
      <scheme val="minor"/>
    </font>
    <font>
      <b/>
      <sz val="10"/>
      <color theme="0"/>
      <name val="Arial"/>
      <family val="2"/>
    </font>
    <font>
      <sz val="11"/>
      <color theme="0"/>
      <name val="Calibri"/>
    </font>
    <font>
      <b/>
      <sz val="11"/>
      <name val="Calibri"/>
      <family val="2"/>
    </font>
    <font>
      <u/>
      <sz val="11"/>
      <color theme="10"/>
      <name val="Calibri"/>
      <family val="2"/>
      <scheme val="minor"/>
    </font>
    <font>
      <b/>
      <sz val="11"/>
      <name val="Calibri"/>
      <family val="2"/>
      <charset val="1"/>
    </font>
    <font>
      <b/>
      <sz val="11"/>
      <name val="Calibri"/>
      <family val="2"/>
      <charset val="1"/>
      <scheme val="minor"/>
    </font>
    <font>
      <sz val="11"/>
      <name val="Calibri"/>
      <family val="2"/>
      <charset val="1"/>
      <scheme val="minor"/>
    </font>
    <font>
      <b/>
      <sz val="10"/>
      <name val="Arial"/>
      <family val="2"/>
    </font>
    <font>
      <sz val="11"/>
      <color rgb="FF000000"/>
      <name val="Calibri"/>
      <family val="2"/>
    </font>
    <font>
      <b/>
      <sz val="11"/>
      <color theme="1"/>
      <name val="Calibri"/>
      <family val="2"/>
    </font>
  </fonts>
  <fills count="5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
      <patternFill patternType="solid">
        <fgColor theme="2" tint="-9.9978637043366805E-2"/>
        <bgColor indexed="64"/>
      </patternFill>
    </fill>
    <fill>
      <patternFill patternType="solid">
        <fgColor rgb="FFC6EFCE"/>
        <bgColor rgb="FFE2F0D9"/>
      </patternFill>
    </fill>
    <fill>
      <patternFill patternType="solid">
        <fgColor theme="5" tint="0.79998168889431442"/>
        <bgColor indexed="64"/>
      </patternFill>
    </fill>
    <fill>
      <patternFill patternType="solid">
        <fgColor theme="4" tint="0.59999389629810485"/>
        <bgColor indexed="64"/>
      </patternFill>
    </fill>
    <fill>
      <patternFill patternType="solid">
        <fgColor theme="0" tint="-0.34998626667073579"/>
        <bgColor indexed="64"/>
      </patternFill>
    </fill>
    <fill>
      <patternFill patternType="solid">
        <fgColor theme="5" tint="0.39997558519241921"/>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6"/>
        <bgColor indexed="64"/>
      </patternFill>
    </fill>
    <fill>
      <patternFill patternType="solid">
        <fgColor rgb="FF00FFFF"/>
        <bgColor indexed="64"/>
      </patternFill>
    </fill>
    <fill>
      <patternFill patternType="solid">
        <fgColor rgb="FF8EAADB"/>
        <bgColor rgb="FF8EAADB"/>
      </patternFill>
    </fill>
    <fill>
      <patternFill patternType="solid">
        <fgColor theme="5" tint="0.59999389629810485"/>
        <bgColor indexed="64"/>
      </patternFill>
    </fill>
    <fill>
      <patternFill patternType="solid">
        <fgColor rgb="FFFFCCFF"/>
        <bgColor indexed="64"/>
      </patternFill>
    </fill>
    <fill>
      <patternFill patternType="solid">
        <fgColor rgb="FFFFCCFF"/>
        <bgColor rgb="FF8EAADB"/>
      </patternFill>
    </fill>
    <fill>
      <patternFill patternType="solid">
        <fgColor rgb="FFFFCCFF"/>
        <bgColor rgb="FFFFFFFF"/>
      </patternFill>
    </fill>
    <fill>
      <patternFill patternType="solid">
        <fgColor rgb="FFFFD965"/>
        <bgColor rgb="FFFFD965"/>
      </patternFill>
    </fill>
    <fill>
      <patternFill patternType="solid">
        <fgColor rgb="FFFFD965"/>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7">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18" fillId="0" borderId="0"/>
    <xf numFmtId="0" fontId="21" fillId="35" borderId="0" applyBorder="0" applyProtection="0"/>
    <xf numFmtId="44" fontId="1" fillId="0" borderId="0" applyFont="0" applyFill="0" applyBorder="0" applyAlignment="0" applyProtection="0"/>
    <xf numFmtId="0" fontId="29" fillId="0" borderId="0"/>
    <xf numFmtId="0" fontId="42" fillId="0" borderId="0" applyNumberFormat="0" applyFill="0" applyBorder="0" applyAlignment="0" applyProtection="0"/>
  </cellStyleXfs>
  <cellXfs count="249">
    <xf numFmtId="0" fontId="0" fillId="0" borderId="0" xfId="0"/>
    <xf numFmtId="0" fontId="20" fillId="0" borderId="0" xfId="0" applyFont="1" applyFill="1" applyBorder="1"/>
    <xf numFmtId="1" fontId="20" fillId="0" borderId="0" xfId="0" applyNumberFormat="1" applyFont="1" applyFill="1" applyBorder="1"/>
    <xf numFmtId="0" fontId="20" fillId="0" borderId="0" xfId="8" applyFont="1" applyFill="1" applyBorder="1"/>
    <xf numFmtId="0" fontId="20" fillId="0" borderId="0" xfId="6" applyFont="1" applyFill="1" applyBorder="1"/>
    <xf numFmtId="1" fontId="19" fillId="0" borderId="0" xfId="0" applyNumberFormat="1" applyFont="1" applyBorder="1" applyAlignment="1">
      <alignment horizontal="center" vertical="top"/>
    </xf>
    <xf numFmtId="0" fontId="19" fillId="0" borderId="0" xfId="0" applyFont="1" applyBorder="1" applyAlignment="1">
      <alignment horizontal="center" vertical="top" wrapText="1"/>
    </xf>
    <xf numFmtId="0" fontId="19" fillId="33" borderId="0" xfId="0" applyFont="1" applyFill="1" applyBorder="1" applyAlignment="1">
      <alignment horizontal="center" vertical="top" wrapText="1"/>
    </xf>
    <xf numFmtId="0" fontId="19" fillId="34" borderId="0" xfId="0" applyFont="1" applyFill="1" applyBorder="1" applyAlignment="1">
      <alignment horizontal="center" vertical="top" wrapText="1"/>
    </xf>
    <xf numFmtId="0" fontId="19" fillId="0" borderId="0" xfId="0" applyFont="1" applyFill="1" applyBorder="1" applyAlignment="1">
      <alignment horizontal="center" vertical="top" wrapText="1"/>
    </xf>
    <xf numFmtId="0" fontId="19" fillId="0" borderId="0" xfId="0" applyFont="1" applyBorder="1" applyAlignment="1">
      <alignment horizontal="center" vertical="top"/>
    </xf>
    <xf numFmtId="0" fontId="19" fillId="0" borderId="0" xfId="0" applyFont="1" applyFill="1" applyBorder="1" applyAlignment="1">
      <alignment horizontal="center" vertical="top"/>
    </xf>
    <xf numFmtId="0" fontId="19" fillId="36" borderId="0" xfId="0" applyFont="1" applyFill="1" applyBorder="1" applyAlignment="1">
      <alignment horizontal="center" vertical="top" wrapText="1"/>
    </xf>
    <xf numFmtId="1" fontId="24" fillId="0" borderId="0" xfId="0" applyNumberFormat="1" applyFont="1" applyFill="1" applyBorder="1" applyAlignment="1">
      <alignment horizontal="left" vertical="top" wrapText="1"/>
    </xf>
    <xf numFmtId="1" fontId="24" fillId="0" borderId="0" xfId="0" applyNumberFormat="1" applyFont="1" applyFill="1" applyBorder="1" applyAlignment="1">
      <alignment vertical="top" wrapText="1"/>
    </xf>
    <xf numFmtId="0" fontId="24" fillId="0" borderId="0" xfId="0" applyFont="1" applyFill="1" applyBorder="1" applyAlignment="1">
      <alignment vertical="top" wrapText="1"/>
    </xf>
    <xf numFmtId="1" fontId="19" fillId="0" borderId="0" xfId="0" applyNumberFormat="1" applyFont="1" applyFill="1" applyBorder="1" applyAlignment="1">
      <alignment horizontal="left" vertical="top" wrapText="1"/>
    </xf>
    <xf numFmtId="1" fontId="19" fillId="0" borderId="0" xfId="0" applyNumberFormat="1" applyFont="1" applyFill="1" applyBorder="1" applyAlignment="1">
      <alignment vertical="top" wrapText="1"/>
    </xf>
    <xf numFmtId="0" fontId="19" fillId="0" borderId="0" xfId="0" applyFont="1" applyFill="1" applyBorder="1" applyAlignment="1">
      <alignment vertical="top" wrapText="1"/>
    </xf>
    <xf numFmtId="44" fontId="19" fillId="0" borderId="0" xfId="44" applyFont="1" applyFill="1" applyBorder="1" applyAlignment="1">
      <alignment vertical="top" wrapText="1"/>
    </xf>
    <xf numFmtId="44" fontId="19" fillId="0" borderId="0" xfId="44" applyFont="1" applyFill="1" applyBorder="1" applyAlignment="1">
      <alignment horizontal="center" vertical="top" wrapText="1"/>
    </xf>
    <xf numFmtId="44" fontId="20" fillId="0" borderId="0" xfId="44" applyFont="1" applyFill="1" applyBorder="1"/>
    <xf numFmtId="0" fontId="26" fillId="0" borderId="0" xfId="0" applyFont="1" applyFill="1" applyBorder="1" applyAlignment="1">
      <alignment vertical="top" wrapText="1"/>
    </xf>
    <xf numFmtId="0" fontId="27" fillId="0" borderId="0" xfId="43" applyFont="1" applyFill="1" applyBorder="1"/>
    <xf numFmtId="0" fontId="27" fillId="41" borderId="0" xfId="43" applyFont="1" applyFill="1" applyBorder="1"/>
    <xf numFmtId="0" fontId="20" fillId="41" borderId="0" xfId="0" applyFont="1" applyFill="1" applyBorder="1"/>
    <xf numFmtId="1" fontId="20" fillId="41" borderId="0" xfId="0" applyNumberFormat="1" applyFont="1" applyFill="1" applyBorder="1"/>
    <xf numFmtId="0" fontId="20" fillId="41" borderId="0" xfId="8" applyFont="1" applyFill="1" applyBorder="1"/>
    <xf numFmtId="0" fontId="20" fillId="41" borderId="0" xfId="6" applyFont="1" applyFill="1" applyBorder="1"/>
    <xf numFmtId="1" fontId="19" fillId="0" borderId="0" xfId="0" applyNumberFormat="1" applyFont="1" applyBorder="1" applyAlignment="1">
      <alignment horizontal="center" vertical="top" wrapText="1"/>
    </xf>
    <xf numFmtId="1" fontId="20" fillId="42" borderId="0" xfId="0" applyNumberFormat="1" applyFont="1" applyFill="1" applyBorder="1"/>
    <xf numFmtId="0" fontId="20" fillId="42" borderId="0" xfId="0" applyFont="1" applyFill="1" applyBorder="1"/>
    <xf numFmtId="0" fontId="20" fillId="42" borderId="0" xfId="8" applyFont="1" applyFill="1" applyBorder="1"/>
    <xf numFmtId="0" fontId="20" fillId="43" borderId="0" xfId="0" applyFont="1" applyFill="1" applyBorder="1"/>
    <xf numFmtId="1" fontId="20" fillId="43" borderId="0" xfId="0" applyNumberFormat="1" applyFont="1" applyFill="1" applyBorder="1"/>
    <xf numFmtId="0" fontId="20" fillId="43" borderId="0" xfId="8" applyFont="1" applyFill="1" applyBorder="1"/>
    <xf numFmtId="1" fontId="20" fillId="43" borderId="0" xfId="8" applyNumberFormat="1" applyFont="1" applyFill="1" applyBorder="1"/>
    <xf numFmtId="0" fontId="20" fillId="44" borderId="0" xfId="0" applyFont="1" applyFill="1" applyBorder="1"/>
    <xf numFmtId="0" fontId="27" fillId="43" borderId="0" xfId="43" applyFont="1" applyFill="1" applyBorder="1"/>
    <xf numFmtId="0" fontId="24" fillId="45" borderId="0" xfId="0" applyFont="1" applyFill="1" applyBorder="1" applyAlignment="1">
      <alignment vertical="top" wrapText="1"/>
    </xf>
    <xf numFmtId="44" fontId="24" fillId="45" borderId="0" xfId="44" applyFont="1" applyFill="1" applyBorder="1" applyAlignment="1">
      <alignment vertical="top" wrapText="1"/>
    </xf>
    <xf numFmtId="0" fontId="20" fillId="45" borderId="0" xfId="0" applyFont="1" applyFill="1" applyBorder="1"/>
    <xf numFmtId="1" fontId="20" fillId="45" borderId="0" xfId="0" applyNumberFormat="1" applyFont="1" applyFill="1" applyBorder="1"/>
    <xf numFmtId="0" fontId="30" fillId="46" borderId="0" xfId="45" applyFont="1" applyFill="1" applyBorder="1"/>
    <xf numFmtId="0" fontId="28" fillId="0" borderId="0" xfId="45" applyFont="1"/>
    <xf numFmtId="0" fontId="34" fillId="42" borderId="0" xfId="0" applyFont="1" applyFill="1" applyBorder="1"/>
    <xf numFmtId="44" fontId="34" fillId="42" borderId="0" xfId="44" applyFont="1" applyFill="1" applyBorder="1"/>
    <xf numFmtId="0" fontId="34" fillId="42" borderId="0" xfId="8" applyFont="1" applyFill="1" applyBorder="1"/>
    <xf numFmtId="0" fontId="34" fillId="43" borderId="0" xfId="0" applyFont="1" applyFill="1" applyBorder="1"/>
    <xf numFmtId="0" fontId="34" fillId="43" borderId="0" xfId="8" applyFont="1" applyFill="1" applyBorder="1"/>
    <xf numFmtId="44" fontId="34" fillId="43" borderId="0" xfId="44" applyFont="1" applyFill="1" applyBorder="1"/>
    <xf numFmtId="44" fontId="34" fillId="0" borderId="0" xfId="44" applyFont="1" applyFill="1" applyBorder="1"/>
    <xf numFmtId="0" fontId="34" fillId="41" borderId="0" xfId="0" applyFont="1" applyFill="1" applyBorder="1"/>
    <xf numFmtId="0" fontId="34" fillId="41" borderId="0" xfId="0" applyFont="1" applyFill="1"/>
    <xf numFmtId="0" fontId="35" fillId="41" borderId="0" xfId="42" applyFont="1" applyFill="1" applyBorder="1"/>
    <xf numFmtId="44" fontId="34" fillId="41" borderId="0" xfId="44" applyFont="1" applyFill="1" applyBorder="1"/>
    <xf numFmtId="0" fontId="34" fillId="0" borderId="0" xfId="0" applyFont="1" applyFill="1" applyBorder="1"/>
    <xf numFmtId="0" fontId="34" fillId="43" borderId="0" xfId="6" applyFont="1" applyFill="1" applyBorder="1"/>
    <xf numFmtId="0" fontId="34" fillId="42" borderId="0" xfId="6" applyFont="1" applyFill="1" applyBorder="1"/>
    <xf numFmtId="0" fontId="37" fillId="46" borderId="0" xfId="0" applyFont="1" applyFill="1" applyBorder="1"/>
    <xf numFmtId="1" fontId="34" fillId="43" borderId="0" xfId="0" applyNumberFormat="1" applyFont="1" applyFill="1" applyBorder="1"/>
    <xf numFmtId="1" fontId="34" fillId="43" borderId="0" xfId="8" applyNumberFormat="1" applyFont="1" applyFill="1" applyBorder="1"/>
    <xf numFmtId="0" fontId="36" fillId="41" borderId="0" xfId="43" applyFont="1" applyFill="1" applyBorder="1"/>
    <xf numFmtId="44" fontId="36" fillId="41" borderId="0" xfId="44" applyFont="1" applyFill="1" applyBorder="1"/>
    <xf numFmtId="1" fontId="34" fillId="42" borderId="0" xfId="0" applyNumberFormat="1" applyFont="1" applyFill="1" applyBorder="1"/>
    <xf numFmtId="0" fontId="34" fillId="41" borderId="0" xfId="8" applyFont="1" applyFill="1" applyBorder="1"/>
    <xf numFmtId="0" fontId="34" fillId="41" borderId="0" xfId="6" applyFont="1" applyFill="1" applyBorder="1"/>
    <xf numFmtId="1" fontId="34" fillId="41" borderId="0" xfId="0" applyNumberFormat="1" applyFont="1" applyFill="1" applyBorder="1"/>
    <xf numFmtId="0" fontId="37" fillId="46" borderId="0" xfId="45" applyFont="1" applyFill="1" applyBorder="1" applyAlignment="1"/>
    <xf numFmtId="0" fontId="37" fillId="46" borderId="0" xfId="45" applyFont="1" applyFill="1" applyBorder="1"/>
    <xf numFmtId="0" fontId="35" fillId="46" borderId="0" xfId="45" applyFont="1" applyFill="1" applyBorder="1" applyAlignment="1"/>
    <xf numFmtId="0" fontId="37" fillId="46" borderId="0" xfId="45" applyFont="1" applyFill="1" applyAlignment="1">
      <alignment wrapText="1"/>
    </xf>
    <xf numFmtId="164" fontId="37" fillId="46" borderId="0" xfId="45" applyNumberFormat="1" applyFont="1" applyFill="1" applyAlignment="1">
      <alignment horizontal="right"/>
    </xf>
    <xf numFmtId="1" fontId="37" fillId="46" borderId="0" xfId="45" applyNumberFormat="1" applyFont="1" applyFill="1" applyBorder="1" applyAlignment="1"/>
    <xf numFmtId="1" fontId="37" fillId="46" borderId="0" xfId="45" applyNumberFormat="1" applyFont="1" applyFill="1" applyBorder="1"/>
    <xf numFmtId="164" fontId="37" fillId="46" borderId="0" xfId="45" applyNumberFormat="1" applyFont="1" applyFill="1" applyBorder="1" applyAlignment="1"/>
    <xf numFmtId="0" fontId="37" fillId="46" borderId="0" xfId="0" applyFont="1" applyFill="1" applyBorder="1" applyAlignment="1"/>
    <xf numFmtId="164" fontId="37" fillId="46" borderId="0" xfId="0" applyNumberFormat="1" applyFont="1" applyFill="1" applyBorder="1"/>
    <xf numFmtId="1" fontId="37" fillId="46" borderId="0" xfId="0" applyNumberFormat="1" applyFont="1" applyFill="1" applyBorder="1"/>
    <xf numFmtId="0" fontId="34" fillId="43" borderId="0" xfId="0" applyFont="1" applyFill="1"/>
    <xf numFmtId="0" fontId="33" fillId="0" borderId="0" xfId="0" applyFont="1"/>
    <xf numFmtId="1" fontId="32" fillId="46" borderId="0" xfId="0" applyNumberFormat="1" applyFont="1" applyFill="1" applyBorder="1"/>
    <xf numFmtId="0" fontId="32" fillId="46" borderId="0" xfId="0" applyFont="1" applyFill="1" applyBorder="1"/>
    <xf numFmtId="4" fontId="34" fillId="0" borderId="0" xfId="0" applyNumberFormat="1" applyFont="1" applyFill="1" applyBorder="1" applyAlignment="1">
      <alignment horizontal="center"/>
    </xf>
    <xf numFmtId="0" fontId="34" fillId="43" borderId="0" xfId="0" applyFont="1" applyFill="1" applyBorder="1" applyAlignment="1">
      <alignment wrapText="1"/>
    </xf>
    <xf numFmtId="1" fontId="22" fillId="0" borderId="0" xfId="0" applyNumberFormat="1" applyFont="1" applyFill="1" applyBorder="1"/>
    <xf numFmtId="0" fontId="22" fillId="0" borderId="0" xfId="0" applyFont="1" applyFill="1" applyBorder="1"/>
    <xf numFmtId="0" fontId="20" fillId="47" borderId="0" xfId="0" applyFont="1" applyFill="1" applyBorder="1"/>
    <xf numFmtId="1" fontId="20" fillId="47" borderId="0" xfId="0" applyNumberFormat="1" applyFont="1" applyFill="1" applyBorder="1"/>
    <xf numFmtId="1" fontId="20" fillId="47" borderId="0" xfId="8" applyNumberFormat="1" applyFont="1" applyFill="1" applyBorder="1"/>
    <xf numFmtId="0" fontId="34" fillId="47" borderId="0" xfId="0" applyFont="1" applyFill="1" applyBorder="1"/>
    <xf numFmtId="0" fontId="34" fillId="47" borderId="0" xfId="0" applyFont="1" applyFill="1"/>
    <xf numFmtId="0" fontId="34" fillId="47" borderId="0" xfId="8" applyFont="1" applyFill="1" applyBorder="1"/>
    <xf numFmtId="44" fontId="34" fillId="47" borderId="0" xfId="44" applyFont="1" applyFill="1" applyBorder="1"/>
    <xf numFmtId="0" fontId="20" fillId="47" borderId="0" xfId="8" applyFont="1" applyFill="1" applyBorder="1"/>
    <xf numFmtId="0" fontId="34" fillId="47" borderId="0" xfId="8" applyFont="1" applyFill="1"/>
    <xf numFmtId="0" fontId="30" fillId="47" borderId="0" xfId="45" applyFont="1" applyFill="1" applyBorder="1"/>
    <xf numFmtId="0" fontId="20" fillId="47" borderId="0" xfId="6" applyFont="1" applyFill="1" applyBorder="1"/>
    <xf numFmtId="0" fontId="34" fillId="47" borderId="0" xfId="6" applyFont="1" applyFill="1" applyBorder="1"/>
    <xf numFmtId="1" fontId="34" fillId="47" borderId="0" xfId="0" applyNumberFormat="1" applyFont="1" applyFill="1" applyBorder="1"/>
    <xf numFmtId="0" fontId="28" fillId="47" borderId="0" xfId="45" applyFont="1" applyFill="1"/>
    <xf numFmtId="0" fontId="31" fillId="47" borderId="0" xfId="0" applyFont="1" applyFill="1" applyBorder="1"/>
    <xf numFmtId="1" fontId="31" fillId="47" borderId="0" xfId="0" applyNumberFormat="1" applyFont="1" applyFill="1" applyBorder="1"/>
    <xf numFmtId="1" fontId="31" fillId="47" borderId="0" xfId="0" applyNumberFormat="1" applyFont="1" applyFill="1"/>
    <xf numFmtId="1" fontId="17" fillId="44" borderId="0" xfId="0" applyNumberFormat="1" applyFont="1" applyFill="1" applyBorder="1"/>
    <xf numFmtId="0" fontId="17" fillId="44" borderId="0" xfId="0" applyFont="1" applyFill="1" applyBorder="1"/>
    <xf numFmtId="0" fontId="13" fillId="44" borderId="0" xfId="0" applyFont="1" applyFill="1" applyBorder="1"/>
    <xf numFmtId="0" fontId="13" fillId="44" borderId="0" xfId="8" applyFont="1" applyFill="1" applyBorder="1"/>
    <xf numFmtId="0" fontId="39" fillId="44" borderId="0" xfId="42" applyFont="1" applyFill="1" applyBorder="1"/>
    <xf numFmtId="44" fontId="13" fillId="44" borderId="0" xfId="44" applyFont="1" applyFill="1" applyBorder="1"/>
    <xf numFmtId="1" fontId="13" fillId="44" borderId="0" xfId="0" applyNumberFormat="1" applyFont="1" applyFill="1" applyBorder="1"/>
    <xf numFmtId="0" fontId="17" fillId="0" borderId="0" xfId="0" applyFont="1" applyFill="1" applyBorder="1"/>
    <xf numFmtId="0" fontId="17" fillId="0" borderId="0" xfId="8" applyFont="1" applyFill="1" applyBorder="1"/>
    <xf numFmtId="0" fontId="17" fillId="41" borderId="0" xfId="0" applyFont="1" applyFill="1" applyBorder="1"/>
    <xf numFmtId="0" fontId="40" fillId="0" borderId="0" xfId="45" applyFont="1"/>
    <xf numFmtId="1" fontId="34" fillId="42" borderId="0" xfId="0" applyNumberFormat="1" applyFont="1" applyFill="1" applyBorder="1" applyAlignment="1">
      <alignment vertical="center"/>
    </xf>
    <xf numFmtId="0" fontId="41" fillId="41" borderId="0" xfId="43" applyFont="1" applyFill="1" applyBorder="1"/>
    <xf numFmtId="0" fontId="34" fillId="43" borderId="0" xfId="0" applyFont="1" applyFill="1" applyBorder="1" applyAlignment="1">
      <alignment vertical="center"/>
    </xf>
    <xf numFmtId="0" fontId="34" fillId="43" borderId="0" xfId="8" applyFont="1" applyFill="1" applyBorder="1" applyAlignment="1">
      <alignment vertical="center"/>
    </xf>
    <xf numFmtId="1" fontId="19" fillId="41" borderId="0" xfId="0" applyNumberFormat="1" applyFont="1" applyFill="1" applyBorder="1"/>
    <xf numFmtId="0" fontId="34" fillId="42" borderId="0" xfId="0" applyFont="1" applyFill="1" applyBorder="1" applyAlignment="1">
      <alignment vertical="center"/>
    </xf>
    <xf numFmtId="4" fontId="34" fillId="0" borderId="0" xfId="0" applyNumberFormat="1" applyFont="1" applyFill="1" applyBorder="1" applyAlignment="1">
      <alignment horizontal="right"/>
    </xf>
    <xf numFmtId="4" fontId="34" fillId="43" borderId="0" xfId="0" applyNumberFormat="1" applyFont="1" applyFill="1" applyBorder="1" applyAlignment="1">
      <alignment horizontal="right"/>
    </xf>
    <xf numFmtId="4" fontId="34" fillId="42" borderId="0" xfId="0" applyNumberFormat="1" applyFont="1" applyFill="1" applyBorder="1" applyAlignment="1">
      <alignment horizontal="right"/>
    </xf>
    <xf numFmtId="4" fontId="34" fillId="41" borderId="0" xfId="0" applyNumberFormat="1" applyFont="1" applyFill="1" applyBorder="1" applyAlignment="1">
      <alignment horizontal="right"/>
    </xf>
    <xf numFmtId="4" fontId="22" fillId="0" borderId="0" xfId="0" applyNumberFormat="1" applyFont="1" applyFill="1" applyBorder="1" applyAlignment="1">
      <alignment horizontal="right"/>
    </xf>
    <xf numFmtId="4" fontId="36" fillId="41" borderId="0" xfId="43" applyNumberFormat="1" applyFont="1" applyFill="1" applyBorder="1" applyAlignment="1">
      <alignment horizontal="right"/>
    </xf>
    <xf numFmtId="4" fontId="34" fillId="47" borderId="0" xfId="0" applyNumberFormat="1" applyFont="1" applyFill="1" applyBorder="1" applyAlignment="1">
      <alignment horizontal="right"/>
    </xf>
    <xf numFmtId="4" fontId="13" fillId="44" borderId="0" xfId="0" applyNumberFormat="1" applyFont="1" applyFill="1" applyBorder="1" applyAlignment="1">
      <alignment horizontal="right"/>
    </xf>
    <xf numFmtId="4" fontId="37" fillId="46" borderId="0" xfId="0" applyNumberFormat="1" applyFont="1" applyFill="1" applyBorder="1" applyAlignment="1">
      <alignment horizontal="right"/>
    </xf>
    <xf numFmtId="4" fontId="34" fillId="47" borderId="0" xfId="8" applyNumberFormat="1" applyFont="1" applyFill="1" applyBorder="1" applyAlignment="1">
      <alignment horizontal="right"/>
    </xf>
    <xf numFmtId="4" fontId="37" fillId="46" borderId="0" xfId="45" applyNumberFormat="1" applyFont="1" applyFill="1" applyBorder="1" applyAlignment="1">
      <alignment horizontal="right"/>
    </xf>
    <xf numFmtId="0" fontId="34" fillId="41" borderId="0" xfId="0" applyFont="1" applyFill="1" applyBorder="1" applyAlignment="1">
      <alignment horizontal="right"/>
    </xf>
    <xf numFmtId="1" fontId="42" fillId="0" borderId="0" xfId="46" applyNumberFormat="1" applyFill="1" applyBorder="1"/>
    <xf numFmtId="4" fontId="34" fillId="42" borderId="0" xfId="0" applyNumberFormat="1" applyFont="1" applyFill="1" applyBorder="1" applyAlignment="1">
      <alignment vertical="center"/>
    </xf>
    <xf numFmtId="4" fontId="34" fillId="43" borderId="0" xfId="0" applyNumberFormat="1" applyFont="1" applyFill="1" applyBorder="1" applyAlignment="1">
      <alignment vertical="center"/>
    </xf>
    <xf numFmtId="1" fontId="20" fillId="48" borderId="0" xfId="0" applyNumberFormat="1" applyFont="1" applyFill="1" applyBorder="1"/>
    <xf numFmtId="0" fontId="20" fillId="48" borderId="0" xfId="0" applyFont="1" applyFill="1" applyBorder="1"/>
    <xf numFmtId="1" fontId="19" fillId="48" borderId="0" xfId="0" applyNumberFormat="1" applyFont="1" applyFill="1" applyBorder="1"/>
    <xf numFmtId="0" fontId="19" fillId="48" borderId="0" xfId="0" applyFont="1" applyFill="1" applyBorder="1"/>
    <xf numFmtId="4" fontId="19" fillId="48" borderId="0" xfId="0" applyNumberFormat="1" applyFont="1" applyFill="1" applyBorder="1" applyAlignment="1">
      <alignment horizontal="right"/>
    </xf>
    <xf numFmtId="44" fontId="19" fillId="48" borderId="0" xfId="44" applyFont="1" applyFill="1" applyBorder="1"/>
    <xf numFmtId="1" fontId="41" fillId="47" borderId="0" xfId="0" applyNumberFormat="1" applyFont="1" applyFill="1"/>
    <xf numFmtId="4" fontId="41" fillId="47" borderId="0" xfId="0" applyNumberFormat="1" applyFont="1" applyFill="1" applyAlignment="1">
      <alignment horizontal="right"/>
    </xf>
    <xf numFmtId="0" fontId="41" fillId="47" borderId="0" xfId="0" applyFont="1" applyFill="1"/>
    <xf numFmtId="0" fontId="19" fillId="47" borderId="0" xfId="0" applyFont="1" applyFill="1" applyBorder="1"/>
    <xf numFmtId="164" fontId="41" fillId="47" borderId="0" xfId="0" applyNumberFormat="1" applyFont="1" applyFill="1"/>
    <xf numFmtId="0" fontId="31" fillId="48" borderId="0" xfId="0" applyFont="1" applyFill="1" applyBorder="1"/>
    <xf numFmtId="1" fontId="31" fillId="48" borderId="0" xfId="0" applyNumberFormat="1" applyFont="1" applyFill="1" applyBorder="1"/>
    <xf numFmtId="0" fontId="20" fillId="48" borderId="0" xfId="8" applyFont="1" applyFill="1" applyBorder="1"/>
    <xf numFmtId="1" fontId="41" fillId="48" borderId="0" xfId="0" applyNumberFormat="1" applyFont="1" applyFill="1"/>
    <xf numFmtId="4" fontId="41" fillId="48" borderId="0" xfId="0" applyNumberFormat="1" applyFont="1" applyFill="1" applyAlignment="1">
      <alignment horizontal="right"/>
    </xf>
    <xf numFmtId="0" fontId="41" fillId="48" borderId="0" xfId="0" applyFont="1" applyFill="1"/>
    <xf numFmtId="165" fontId="41" fillId="48" borderId="0" xfId="0" applyNumberFormat="1" applyFont="1" applyFill="1"/>
    <xf numFmtId="164" fontId="41" fillId="48" borderId="0" xfId="0" applyNumberFormat="1" applyFont="1" applyFill="1"/>
    <xf numFmtId="0" fontId="31" fillId="48" borderId="0" xfId="0" applyFont="1" applyFill="1"/>
    <xf numFmtId="1" fontId="31" fillId="48" borderId="0" xfId="0" applyNumberFormat="1" applyFont="1" applyFill="1"/>
    <xf numFmtId="0" fontId="20" fillId="48" borderId="0" xfId="6" applyFont="1" applyFill="1" applyBorder="1"/>
    <xf numFmtId="1" fontId="41" fillId="48" borderId="0" xfId="0" applyNumberFormat="1" applyFont="1" applyFill="1" applyAlignment="1"/>
    <xf numFmtId="0" fontId="41" fillId="48" borderId="0" xfId="0" applyFont="1" applyFill="1" applyAlignment="1"/>
    <xf numFmtId="0" fontId="41" fillId="48" borderId="0" xfId="45" applyFont="1" applyFill="1"/>
    <xf numFmtId="0" fontId="27" fillId="48" borderId="0" xfId="43" applyFont="1" applyFill="1" applyBorder="1"/>
    <xf numFmtId="4" fontId="19" fillId="48" borderId="0" xfId="0" applyNumberFormat="1" applyFont="1" applyFill="1" applyAlignment="1">
      <alignment horizontal="right"/>
    </xf>
    <xf numFmtId="0" fontId="31" fillId="48" borderId="0" xfId="43" applyFont="1" applyFill="1" applyBorder="1"/>
    <xf numFmtId="0" fontId="41" fillId="49" borderId="0" xfId="0" applyFont="1" applyFill="1" applyBorder="1"/>
    <xf numFmtId="4" fontId="41" fillId="49" borderId="0" xfId="0" applyNumberFormat="1" applyFont="1" applyFill="1" applyBorder="1" applyAlignment="1">
      <alignment horizontal="right"/>
    </xf>
    <xf numFmtId="0" fontId="41" fillId="49" borderId="0" xfId="0" applyFont="1" applyFill="1" applyBorder="1" applyAlignment="1">
      <alignment wrapText="1"/>
    </xf>
    <xf numFmtId="6" fontId="41" fillId="49" borderId="0" xfId="0" applyNumberFormat="1" applyFont="1" applyFill="1" applyBorder="1"/>
    <xf numFmtId="0" fontId="41" fillId="48" borderId="0" xfId="0" applyFont="1" applyFill="1" applyBorder="1" applyAlignment="1">
      <alignment wrapText="1"/>
    </xf>
    <xf numFmtId="6" fontId="41" fillId="48" borderId="0" xfId="0" applyNumberFormat="1" applyFont="1" applyFill="1" applyBorder="1"/>
    <xf numFmtId="0" fontId="41" fillId="48" borderId="0" xfId="0" applyFont="1" applyFill="1" applyAlignment="1">
      <alignment wrapText="1"/>
    </xf>
    <xf numFmtId="0" fontId="41" fillId="48" borderId="0" xfId="0" applyFont="1" applyFill="1" applyBorder="1"/>
    <xf numFmtId="0" fontId="43" fillId="48" borderId="0" xfId="0" applyFont="1" applyFill="1" applyAlignment="1"/>
    <xf numFmtId="4" fontId="43" fillId="48" borderId="0" xfId="0" applyNumberFormat="1" applyFont="1" applyFill="1" applyAlignment="1">
      <alignment horizontal="right"/>
    </xf>
    <xf numFmtId="0" fontId="43" fillId="48" borderId="0" xfId="0" applyFont="1" applyFill="1"/>
    <xf numFmtId="0" fontId="44" fillId="48" borderId="0" xfId="0" applyFont="1" applyFill="1" applyBorder="1"/>
    <xf numFmtId="0" fontId="43" fillId="48" borderId="0" xfId="43" applyFont="1" applyFill="1" applyBorder="1"/>
    <xf numFmtId="164" fontId="43" fillId="48" borderId="0" xfId="0" applyNumberFormat="1" applyFont="1" applyFill="1" applyAlignment="1"/>
    <xf numFmtId="0" fontId="45" fillId="48" borderId="0" xfId="0" applyFont="1" applyFill="1" applyBorder="1"/>
    <xf numFmtId="2" fontId="19" fillId="48" borderId="0" xfId="0" applyNumberFormat="1" applyFont="1" applyFill="1" applyBorder="1"/>
    <xf numFmtId="1" fontId="31" fillId="48" borderId="0" xfId="45" applyNumberFormat="1" applyFont="1" applyFill="1"/>
    <xf numFmtId="0" fontId="31" fillId="48" borderId="0" xfId="45" applyFont="1" applyFill="1"/>
    <xf numFmtId="0" fontId="41" fillId="48" borderId="0" xfId="45" applyFont="1" applyFill="1" applyAlignment="1">
      <alignment wrapText="1"/>
    </xf>
    <xf numFmtId="4" fontId="41" fillId="48" borderId="0" xfId="45" applyNumberFormat="1" applyFont="1" applyFill="1" applyAlignment="1">
      <alignment horizontal="right"/>
    </xf>
    <xf numFmtId="0" fontId="41" fillId="48" borderId="0" xfId="45" applyFont="1" applyFill="1" applyAlignment="1"/>
    <xf numFmtId="0" fontId="46" fillId="48" borderId="0" xfId="45" applyFont="1" applyFill="1" applyAlignment="1"/>
    <xf numFmtId="164" fontId="41" fillId="48" borderId="0" xfId="45" applyNumberFormat="1" applyFont="1" applyFill="1" applyAlignment="1"/>
    <xf numFmtId="1" fontId="41" fillId="48" borderId="0" xfId="45" applyNumberFormat="1" applyFont="1" applyFill="1" applyAlignment="1">
      <alignment wrapText="1"/>
    </xf>
    <xf numFmtId="164" fontId="41" fillId="48" borderId="0" xfId="45" applyNumberFormat="1" applyFont="1" applyFill="1"/>
    <xf numFmtId="0" fontId="19" fillId="48" borderId="0" xfId="6" applyFont="1" applyFill="1" applyBorder="1"/>
    <xf numFmtId="164" fontId="41" fillId="50" borderId="0" xfId="45" applyNumberFormat="1" applyFont="1" applyFill="1" applyAlignment="1">
      <alignment horizontal="right"/>
    </xf>
    <xf numFmtId="1" fontId="41" fillId="48" borderId="0" xfId="45" applyNumberFormat="1" applyFont="1" applyFill="1" applyAlignment="1"/>
    <xf numFmtId="1" fontId="41" fillId="48" borderId="0" xfId="45" applyNumberFormat="1" applyFont="1" applyFill="1"/>
    <xf numFmtId="0" fontId="19" fillId="48" borderId="0" xfId="0" applyFont="1" applyFill="1" applyAlignment="1"/>
    <xf numFmtId="0" fontId="31" fillId="49" borderId="0" xfId="0" applyFont="1" applyFill="1" applyBorder="1"/>
    <xf numFmtId="1" fontId="20" fillId="48" borderId="0" xfId="8" applyNumberFormat="1" applyFont="1" applyFill="1" applyBorder="1"/>
    <xf numFmtId="0" fontId="19" fillId="48" borderId="0" xfId="8" applyFont="1" applyFill="1" applyBorder="1" applyAlignment="1">
      <alignment vertical="center"/>
    </xf>
    <xf numFmtId="4" fontId="19" fillId="48" borderId="0" xfId="8" applyNumberFormat="1" applyFont="1" applyFill="1" applyBorder="1" applyAlignment="1">
      <alignment vertical="center"/>
    </xf>
    <xf numFmtId="0" fontId="19" fillId="48" borderId="0" xfId="8" applyFont="1" applyFill="1" applyBorder="1"/>
    <xf numFmtId="0" fontId="19" fillId="48" borderId="0" xfId="0" applyFont="1" applyFill="1"/>
    <xf numFmtId="0" fontId="19" fillId="48" borderId="0" xfId="0" applyFont="1" applyFill="1" applyBorder="1" applyAlignment="1">
      <alignment vertical="center"/>
    </xf>
    <xf numFmtId="0" fontId="19" fillId="48" borderId="0" xfId="8" applyFont="1" applyFill="1"/>
    <xf numFmtId="0" fontId="28" fillId="51" borderId="0" xfId="0" applyFont="1" applyFill="1" applyBorder="1"/>
    <xf numFmtId="0" fontId="47" fillId="52" borderId="0" xfId="0" applyFont="1" applyFill="1" applyAlignment="1">
      <alignment vertical="center"/>
    </xf>
    <xf numFmtId="4" fontId="28" fillId="51" borderId="0" xfId="0" applyNumberFormat="1" applyFont="1" applyFill="1" applyBorder="1"/>
    <xf numFmtId="164" fontId="28" fillId="51" borderId="0" xfId="0" applyNumberFormat="1" applyFont="1" applyFill="1" applyBorder="1"/>
    <xf numFmtId="0" fontId="28" fillId="51" borderId="0" xfId="0" applyFont="1" applyFill="1" applyBorder="1" applyAlignment="1">
      <alignment wrapText="1"/>
    </xf>
    <xf numFmtId="0" fontId="32" fillId="51" borderId="0" xfId="0" applyFont="1" applyFill="1" applyBorder="1"/>
    <xf numFmtId="0" fontId="28" fillId="51" borderId="0" xfId="44" applyNumberFormat="1" applyFont="1" applyFill="1" applyBorder="1"/>
    <xf numFmtId="0" fontId="28" fillId="51" borderId="0" xfId="0" applyNumberFormat="1" applyFont="1" applyFill="1" applyBorder="1"/>
    <xf numFmtId="1" fontId="32" fillId="49" borderId="0" xfId="0" applyNumberFormat="1" applyFont="1" applyFill="1" applyBorder="1"/>
    <xf numFmtId="0" fontId="32" fillId="49" borderId="0" xfId="0" applyFont="1" applyFill="1" applyBorder="1"/>
    <xf numFmtId="164" fontId="32" fillId="49" borderId="0" xfId="0" applyNumberFormat="1" applyFont="1" applyFill="1" applyBorder="1"/>
    <xf numFmtId="0" fontId="0" fillId="48" borderId="0" xfId="0" applyFill="1"/>
    <xf numFmtId="0" fontId="48" fillId="49" borderId="0" xfId="0" applyFont="1" applyFill="1" applyBorder="1"/>
    <xf numFmtId="4" fontId="48" fillId="49" borderId="0" xfId="0" applyNumberFormat="1" applyFont="1" applyFill="1" applyBorder="1"/>
    <xf numFmtId="4" fontId="37" fillId="41" borderId="0" xfId="43" applyNumberFormat="1" applyFont="1" applyFill="1" applyBorder="1" applyAlignment="1">
      <alignment horizontal="right"/>
    </xf>
    <xf numFmtId="4" fontId="48" fillId="51" borderId="0" xfId="0" applyNumberFormat="1" applyFont="1" applyFill="1" applyBorder="1"/>
    <xf numFmtId="4" fontId="48" fillId="0" borderId="0" xfId="0" applyNumberFormat="1" applyFont="1"/>
    <xf numFmtId="4" fontId="48" fillId="0" borderId="0" xfId="0" applyNumberFormat="1" applyFont="1" applyFill="1"/>
    <xf numFmtId="4" fontId="19" fillId="0" borderId="0" xfId="0" applyNumberFormat="1" applyFont="1" applyFill="1" applyBorder="1" applyAlignment="1">
      <alignment horizontal="center"/>
    </xf>
    <xf numFmtId="1" fontId="48" fillId="0" borderId="0" xfId="0" applyNumberFormat="1" applyFont="1"/>
    <xf numFmtId="0" fontId="48" fillId="0" borderId="0" xfId="0" applyFont="1"/>
    <xf numFmtId="0" fontId="48" fillId="0" borderId="0" xfId="0" applyFont="1" applyBorder="1"/>
    <xf numFmtId="0" fontId="48" fillId="0" borderId="0" xfId="0" applyFont="1" applyFill="1" applyBorder="1"/>
    <xf numFmtId="164" fontId="48" fillId="0" borderId="0" xfId="0" applyNumberFormat="1" applyFont="1"/>
    <xf numFmtId="0" fontId="16" fillId="0" borderId="0" xfId="0" applyFont="1"/>
    <xf numFmtId="1" fontId="48" fillId="0" borderId="0" xfId="0" applyNumberFormat="1" applyFont="1" applyFill="1"/>
    <xf numFmtId="0" fontId="48" fillId="0" borderId="0" xfId="0" applyFont="1" applyFill="1"/>
    <xf numFmtId="164" fontId="48" fillId="0" borderId="0" xfId="0" applyNumberFormat="1" applyFont="1" applyFill="1"/>
    <xf numFmtId="0" fontId="16" fillId="0" borderId="0" xfId="0" applyFont="1" applyFill="1"/>
    <xf numFmtId="0" fontId="48" fillId="0" borderId="0" xfId="0" applyNumberFormat="1" applyFont="1"/>
    <xf numFmtId="0" fontId="20" fillId="44" borderId="0" xfId="0" applyFont="1" applyFill="1" applyBorder="1" applyAlignment="1">
      <alignment horizontal="left"/>
    </xf>
    <xf numFmtId="0" fontId="20" fillId="42" borderId="0" xfId="0" applyFont="1" applyFill="1" applyBorder="1" applyAlignment="1">
      <alignment horizontal="center"/>
    </xf>
    <xf numFmtId="0" fontId="20" fillId="43" borderId="0" xfId="0" applyFont="1" applyFill="1" applyBorder="1" applyAlignment="1">
      <alignment horizontal="center"/>
    </xf>
    <xf numFmtId="1" fontId="19" fillId="41" borderId="0" xfId="0" applyNumberFormat="1" applyFont="1" applyFill="1" applyBorder="1" applyAlignment="1">
      <alignment horizontal="left"/>
    </xf>
    <xf numFmtId="0" fontId="20" fillId="47" borderId="0" xfId="0" applyFont="1" applyFill="1" applyBorder="1" applyAlignment="1">
      <alignment horizontal="center"/>
    </xf>
    <xf numFmtId="0" fontId="20" fillId="0" borderId="0" xfId="0" applyFont="1" applyFill="1" applyBorder="1" applyAlignment="1">
      <alignment horizontal="left"/>
    </xf>
    <xf numFmtId="0" fontId="19" fillId="39" borderId="0" xfId="0" applyFont="1" applyFill="1" applyBorder="1" applyAlignment="1">
      <alignment horizontal="center" vertical="top" wrapText="1"/>
    </xf>
    <xf numFmtId="0" fontId="19" fillId="40" borderId="0" xfId="0" applyFont="1" applyFill="1" applyBorder="1" applyAlignment="1">
      <alignment horizontal="center" vertical="top" wrapText="1"/>
    </xf>
    <xf numFmtId="1" fontId="19" fillId="40" borderId="0" xfId="0" applyNumberFormat="1" applyFont="1" applyFill="1" applyBorder="1" applyAlignment="1">
      <alignment horizontal="center" vertical="top" wrapText="1"/>
    </xf>
    <xf numFmtId="4" fontId="19" fillId="48" borderId="0" xfId="0" applyNumberFormat="1" applyFont="1" applyFill="1" applyBorder="1" applyAlignment="1">
      <alignment horizontal="right" vertical="center"/>
    </xf>
    <xf numFmtId="4" fontId="34" fillId="43" borderId="0" xfId="0" applyNumberFormat="1" applyFont="1" applyFill="1" applyBorder="1" applyAlignment="1">
      <alignment horizontal="right" vertical="center"/>
    </xf>
    <xf numFmtId="1" fontId="14" fillId="0" borderId="0" xfId="0" applyNumberFormat="1" applyFont="1" applyFill="1" applyBorder="1" applyAlignment="1">
      <alignment horizontal="center" vertical="center" wrapText="1"/>
    </xf>
    <xf numFmtId="0" fontId="14" fillId="45" borderId="0" xfId="0" applyFont="1" applyFill="1" applyBorder="1" applyAlignment="1">
      <alignment horizontal="center" vertical="center" wrapText="1"/>
    </xf>
    <xf numFmtId="1" fontId="19" fillId="37" borderId="0" xfId="0" applyNumberFormat="1" applyFont="1" applyFill="1" applyBorder="1" applyAlignment="1">
      <alignment horizontal="center" vertical="top" wrapText="1"/>
    </xf>
    <xf numFmtId="0" fontId="19" fillId="38" borderId="0" xfId="0" applyFont="1" applyFill="1" applyBorder="1" applyAlignment="1">
      <alignment horizontal="center" vertical="top" wrapText="1"/>
    </xf>
    <xf numFmtId="4" fontId="34" fillId="42" borderId="0" xfId="0" applyNumberFormat="1" applyFont="1" applyFill="1" applyBorder="1" applyAlignment="1">
      <alignment horizontal="right" vertical="center"/>
    </xf>
    <xf numFmtId="4" fontId="34" fillId="0" borderId="0" xfId="8" applyNumberFormat="1" applyFont="1" applyFill="1" applyBorder="1" applyAlignment="1">
      <alignment horizontal="right" vertical="center"/>
    </xf>
  </cellXfs>
  <cellStyles count="47">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Excel Built-in Good" xfId="43"/>
    <cellStyle name="Hipervínculo" xfId="46" builtinId="8"/>
    <cellStyle name="Incorrecto" xfId="7" builtinId="27" customBuiltin="1"/>
    <cellStyle name="Moneda" xfId="44" builtinId="4"/>
    <cellStyle name="Neutral" xfId="8" builtinId="28" customBuiltin="1"/>
    <cellStyle name="Normal" xfId="0" builtinId="0"/>
    <cellStyle name="Normal 2" xfId="45"/>
    <cellStyle name="Normal_Hoja1" xfId="42"/>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colors>
    <mruColors>
      <color rgb="FFFFCC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T143"/>
  <sheetViews>
    <sheetView tabSelected="1" zoomScale="80" zoomScaleNormal="80" workbookViewId="0">
      <pane ySplit="3" topLeftCell="A103" activePane="bottomLeft" state="frozen"/>
      <selection activeCell="B1" sqref="B1"/>
      <selection pane="bottomLeft" activeCell="D117" sqref="D117:E122"/>
    </sheetView>
  </sheetViews>
  <sheetFormatPr baseColWidth="10" defaultColWidth="11.4609375" defaultRowHeight="14.6" x14ac:dyDescent="0.4"/>
  <cols>
    <col min="1" max="1" width="13.69140625" style="2" customWidth="1"/>
    <col min="2" max="2" width="9.53515625" style="2" customWidth="1"/>
    <col min="3" max="3" width="22.4609375" style="1" customWidth="1"/>
    <col min="4" max="4" width="22.23046875" style="2" customWidth="1"/>
    <col min="5" max="5" width="40.23046875" style="2" customWidth="1"/>
    <col min="6" max="6" width="107.69140625" style="2" customWidth="1"/>
    <col min="7" max="7" width="15.69140625" style="220" customWidth="1"/>
    <col min="8" max="13" width="15.69140625" style="1" customWidth="1"/>
    <col min="14" max="14" width="22.84375" style="1" customWidth="1"/>
    <col min="15" max="17" width="15.69140625" style="1" customWidth="1"/>
    <col min="18" max="18" width="28.15234375" style="1" customWidth="1"/>
    <col min="19" max="19" width="27" style="1" customWidth="1"/>
    <col min="20" max="20" width="26.53515625" style="1" customWidth="1"/>
    <col min="21" max="21" width="20.69140625" style="1" customWidth="1"/>
    <col min="22" max="22" width="23.69140625" style="1" customWidth="1"/>
    <col min="23" max="34" width="20.69140625" style="1" customWidth="1"/>
    <col min="35" max="37" width="19.23046875" style="1" customWidth="1"/>
    <col min="38" max="38" width="41.69140625" style="1" customWidth="1"/>
    <col min="39" max="39" width="15.53515625" style="21" customWidth="1"/>
    <col min="40" max="40" width="62.53515625" style="1" customWidth="1"/>
    <col min="41" max="41" width="60.84375" style="1" customWidth="1"/>
    <col min="42" max="42" width="90" style="1" customWidth="1"/>
    <col min="43" max="43" width="75.84375" style="1" customWidth="1"/>
    <col min="44" max="44" width="11.4609375" style="1"/>
    <col min="45" max="47" width="20.69140625" style="1" customWidth="1"/>
    <col min="48" max="16384" width="11.4609375" style="1"/>
  </cols>
  <sheetData>
    <row r="1" spans="1:358" s="15" customFormat="1" ht="59.25" customHeight="1" x14ac:dyDescent="0.4">
      <c r="A1" s="13" t="s">
        <v>158</v>
      </c>
      <c r="B1" s="14" t="s">
        <v>175</v>
      </c>
      <c r="D1" s="14"/>
      <c r="E1" s="13"/>
      <c r="F1" s="14" t="s">
        <v>157</v>
      </c>
      <c r="G1" s="243" t="s">
        <v>177</v>
      </c>
      <c r="H1" s="243"/>
      <c r="I1" s="243"/>
      <c r="J1" s="243"/>
      <c r="K1" s="243"/>
      <c r="L1" s="243"/>
      <c r="M1" s="243"/>
      <c r="N1" s="243"/>
      <c r="O1" s="243"/>
      <c r="P1" s="243"/>
      <c r="Q1" s="243"/>
      <c r="R1" s="243"/>
      <c r="S1" s="243"/>
      <c r="T1" s="243"/>
      <c r="U1" s="244" t="s">
        <v>178</v>
      </c>
      <c r="V1" s="244"/>
      <c r="W1" s="244"/>
      <c r="X1" s="39"/>
      <c r="Y1" s="39"/>
      <c r="Z1" s="39"/>
      <c r="AA1" s="39"/>
      <c r="AB1" s="39"/>
      <c r="AC1" s="39"/>
      <c r="AD1" s="39"/>
      <c r="AE1" s="39"/>
      <c r="AF1" s="39"/>
      <c r="AG1" s="39"/>
      <c r="AH1" s="39"/>
      <c r="AI1" s="15" t="s">
        <v>159</v>
      </c>
      <c r="AJ1" s="22" t="s">
        <v>179</v>
      </c>
      <c r="AK1" s="15" t="s">
        <v>184</v>
      </c>
      <c r="AL1" s="39"/>
      <c r="AM1" s="40"/>
      <c r="AN1" s="39"/>
      <c r="AO1" s="15" t="s">
        <v>167</v>
      </c>
      <c r="AP1" s="39"/>
      <c r="AQ1" s="15" t="s">
        <v>182</v>
      </c>
    </row>
    <row r="2" spans="1:358" s="18" customFormat="1" ht="15" customHeight="1" x14ac:dyDescent="0.4">
      <c r="A2" s="16"/>
      <c r="B2" s="17"/>
      <c r="D2" s="17"/>
      <c r="E2" s="16"/>
      <c r="F2" s="17"/>
      <c r="G2" s="240" t="s">
        <v>174</v>
      </c>
      <c r="H2" s="240"/>
      <c r="I2" s="240"/>
      <c r="J2" s="240"/>
      <c r="K2" s="240"/>
      <c r="L2" s="240"/>
      <c r="M2" s="240"/>
      <c r="N2" s="245" t="s">
        <v>160</v>
      </c>
      <c r="O2" s="245"/>
      <c r="P2" s="245"/>
      <c r="Q2" s="245"/>
      <c r="R2" s="246" t="s">
        <v>161</v>
      </c>
      <c r="S2" s="246"/>
      <c r="T2" s="246"/>
      <c r="U2" s="239" t="s">
        <v>163</v>
      </c>
      <c r="V2" s="239"/>
      <c r="W2" s="239"/>
      <c r="X2" s="238" t="s">
        <v>318</v>
      </c>
      <c r="Y2" s="238"/>
      <c r="Z2" s="238"/>
      <c r="AA2" s="238"/>
      <c r="AB2" s="238"/>
      <c r="AC2" s="238"/>
      <c r="AD2" s="238"/>
      <c r="AE2" s="238"/>
      <c r="AF2" s="238"/>
      <c r="AG2" s="238"/>
      <c r="AH2" s="238"/>
      <c r="AM2" s="19"/>
    </row>
    <row r="3" spans="1:358" s="10" customFormat="1" ht="126.75" customHeight="1" x14ac:dyDescent="0.4">
      <c r="A3" s="29" t="s">
        <v>2</v>
      </c>
      <c r="B3" s="29" t="s">
        <v>3</v>
      </c>
      <c r="C3" s="6" t="s">
        <v>176</v>
      </c>
      <c r="D3" s="5" t="s">
        <v>0</v>
      </c>
      <c r="E3" s="5" t="s">
        <v>1</v>
      </c>
      <c r="F3" s="29" t="s">
        <v>293</v>
      </c>
      <c r="G3" s="6" t="s">
        <v>238</v>
      </c>
      <c r="H3" s="6" t="s">
        <v>141</v>
      </c>
      <c r="I3" s="6" t="s">
        <v>316</v>
      </c>
      <c r="J3" s="6" t="s">
        <v>317</v>
      </c>
      <c r="K3" s="6" t="s">
        <v>142</v>
      </c>
      <c r="L3" s="6" t="s">
        <v>143</v>
      </c>
      <c r="M3" s="6" t="s">
        <v>144</v>
      </c>
      <c r="N3" s="7" t="s">
        <v>145</v>
      </c>
      <c r="O3" s="7" t="s">
        <v>5</v>
      </c>
      <c r="P3" s="7" t="s">
        <v>6</v>
      </c>
      <c r="Q3" s="7" t="s">
        <v>7</v>
      </c>
      <c r="R3" s="8" t="s">
        <v>147</v>
      </c>
      <c r="S3" s="8" t="s">
        <v>146</v>
      </c>
      <c r="T3" s="8" t="s">
        <v>162</v>
      </c>
      <c r="U3" s="9" t="s">
        <v>169</v>
      </c>
      <c r="V3" s="9" t="s">
        <v>150</v>
      </c>
      <c r="W3" s="9" t="s">
        <v>151</v>
      </c>
      <c r="X3" s="12" t="s">
        <v>170</v>
      </c>
      <c r="Y3" s="12" t="s">
        <v>152</v>
      </c>
      <c r="Z3" s="12" t="s">
        <v>171</v>
      </c>
      <c r="AA3" s="12" t="s">
        <v>153</v>
      </c>
      <c r="AB3" s="12" t="s">
        <v>154</v>
      </c>
      <c r="AC3" s="12" t="s">
        <v>155</v>
      </c>
      <c r="AD3" s="12" t="s">
        <v>172</v>
      </c>
      <c r="AE3" s="12" t="s">
        <v>173</v>
      </c>
      <c r="AF3" s="12" t="s">
        <v>156</v>
      </c>
      <c r="AG3" s="12" t="s">
        <v>149</v>
      </c>
      <c r="AH3" s="12" t="s">
        <v>8</v>
      </c>
      <c r="AI3" s="6" t="s">
        <v>148</v>
      </c>
      <c r="AJ3" s="9" t="s">
        <v>168</v>
      </c>
      <c r="AK3" s="9" t="s">
        <v>164</v>
      </c>
      <c r="AL3" s="9" t="s">
        <v>165</v>
      </c>
      <c r="AM3" s="20" t="s">
        <v>166</v>
      </c>
      <c r="AN3" s="9" t="s">
        <v>180</v>
      </c>
      <c r="AO3" s="10" t="s">
        <v>4</v>
      </c>
      <c r="AP3" s="10" t="s">
        <v>181</v>
      </c>
      <c r="AQ3" s="11"/>
      <c r="AR3" s="11"/>
      <c r="AS3" s="6"/>
      <c r="AT3" s="6"/>
      <c r="AU3" s="6"/>
    </row>
    <row r="4" spans="1:358" s="137" customFormat="1" ht="15" customHeight="1" x14ac:dyDescent="0.4">
      <c r="A4" s="136">
        <v>1</v>
      </c>
      <c r="B4" s="136" t="s">
        <v>9</v>
      </c>
      <c r="C4" s="137" t="s">
        <v>12</v>
      </c>
      <c r="D4" s="136" t="s">
        <v>10</v>
      </c>
      <c r="E4" s="136" t="s">
        <v>11</v>
      </c>
      <c r="F4" s="200" t="s">
        <v>240</v>
      </c>
      <c r="G4" s="241">
        <v>42.491249000000003</v>
      </c>
      <c r="H4" s="139">
        <v>1</v>
      </c>
      <c r="I4" s="139">
        <v>1</v>
      </c>
      <c r="J4" s="139">
        <v>1</v>
      </c>
      <c r="K4" s="139">
        <v>1</v>
      </c>
      <c r="L4" s="139">
        <v>1</v>
      </c>
      <c r="M4" s="139">
        <v>0</v>
      </c>
      <c r="N4" s="139">
        <v>1</v>
      </c>
      <c r="O4" s="139">
        <v>0</v>
      </c>
      <c r="P4" s="139">
        <v>0</v>
      </c>
      <c r="Q4" s="139">
        <v>1</v>
      </c>
      <c r="R4" s="139">
        <v>0</v>
      </c>
      <c r="S4" s="139">
        <v>2</v>
      </c>
      <c r="T4" s="139">
        <v>0</v>
      </c>
      <c r="U4" s="139">
        <v>1</v>
      </c>
      <c r="V4" s="139">
        <v>1</v>
      </c>
      <c r="W4" s="139">
        <v>1</v>
      </c>
      <c r="X4" s="139">
        <v>0</v>
      </c>
      <c r="Y4" s="139">
        <v>0</v>
      </c>
      <c r="Z4" s="139">
        <v>4</v>
      </c>
      <c r="AA4" s="139">
        <v>0</v>
      </c>
      <c r="AB4" s="139">
        <v>0</v>
      </c>
      <c r="AC4" s="139">
        <v>0</v>
      </c>
      <c r="AD4" s="139">
        <v>2</v>
      </c>
      <c r="AE4" s="139">
        <v>0</v>
      </c>
      <c r="AF4" s="139">
        <v>0</v>
      </c>
      <c r="AG4" s="139">
        <v>0</v>
      </c>
      <c r="AH4" s="139">
        <v>0</v>
      </c>
      <c r="AI4" s="139">
        <f t="shared" ref="AI4:AI32" si="0">H4+I4+J4+K4+L4+M4+N4+O4+P4+Q4+R4+S4+T4+U4+V4+W4+X4+Y4+Z4+AA4+AB4+AC4+AD4+AE4+AF4+AG4-AH4</f>
        <v>18</v>
      </c>
      <c r="AJ4" s="241">
        <v>42.491249000000003</v>
      </c>
      <c r="AK4" s="139"/>
      <c r="AL4" s="139"/>
      <c r="AM4" s="141"/>
      <c r="AN4" s="139"/>
      <c r="AO4" s="138"/>
      <c r="AP4" s="138"/>
    </row>
    <row r="5" spans="1:358" s="137" customFormat="1" ht="15" customHeight="1" x14ac:dyDescent="0.4">
      <c r="A5" s="136">
        <v>2</v>
      </c>
      <c r="B5" s="136" t="s">
        <v>13</v>
      </c>
      <c r="C5" s="137" t="s">
        <v>12</v>
      </c>
      <c r="D5" s="136" t="s">
        <v>10</v>
      </c>
      <c r="E5" s="136" t="s">
        <v>14</v>
      </c>
      <c r="F5" s="200" t="s">
        <v>240</v>
      </c>
      <c r="G5" s="241"/>
      <c r="H5" s="139">
        <v>1</v>
      </c>
      <c r="I5" s="139">
        <v>1</v>
      </c>
      <c r="J5" s="139">
        <v>1</v>
      </c>
      <c r="K5" s="139">
        <v>1</v>
      </c>
      <c r="L5" s="139">
        <v>1</v>
      </c>
      <c r="M5" s="139">
        <v>0</v>
      </c>
      <c r="N5" s="139">
        <v>1</v>
      </c>
      <c r="O5" s="139">
        <v>0</v>
      </c>
      <c r="P5" s="139">
        <v>0</v>
      </c>
      <c r="Q5" s="139">
        <v>1</v>
      </c>
      <c r="R5" s="139">
        <v>0</v>
      </c>
      <c r="S5" s="139">
        <v>2</v>
      </c>
      <c r="T5" s="139">
        <v>0</v>
      </c>
      <c r="U5" s="139">
        <v>1</v>
      </c>
      <c r="V5" s="139">
        <v>1</v>
      </c>
      <c r="W5" s="139">
        <v>1</v>
      </c>
      <c r="X5" s="139">
        <v>0</v>
      </c>
      <c r="Y5" s="139">
        <v>0</v>
      </c>
      <c r="Z5" s="139">
        <v>4</v>
      </c>
      <c r="AA5" s="139">
        <v>0</v>
      </c>
      <c r="AB5" s="139">
        <v>0</v>
      </c>
      <c r="AC5" s="139">
        <v>0</v>
      </c>
      <c r="AD5" s="139">
        <v>2</v>
      </c>
      <c r="AE5" s="139">
        <v>0</v>
      </c>
      <c r="AF5" s="139">
        <v>0</v>
      </c>
      <c r="AG5" s="139">
        <v>0</v>
      </c>
      <c r="AH5" s="139">
        <v>0</v>
      </c>
      <c r="AI5" s="139">
        <f t="shared" si="0"/>
        <v>18</v>
      </c>
      <c r="AJ5" s="241"/>
      <c r="AK5" s="139"/>
      <c r="AL5" s="139"/>
      <c r="AM5" s="141"/>
      <c r="AN5" s="139"/>
      <c r="AO5" s="138"/>
      <c r="AP5" s="138"/>
    </row>
    <row r="6" spans="1:358" s="137" customFormat="1" ht="15" customHeight="1" x14ac:dyDescent="0.4">
      <c r="A6" s="136">
        <v>3</v>
      </c>
      <c r="B6" s="136" t="s">
        <v>15</v>
      </c>
      <c r="C6" s="137" t="s">
        <v>12</v>
      </c>
      <c r="D6" s="136" t="s">
        <v>10</v>
      </c>
      <c r="E6" s="136" t="s">
        <v>16</v>
      </c>
      <c r="F6" s="200" t="s">
        <v>240</v>
      </c>
      <c r="G6" s="241"/>
      <c r="H6" s="139">
        <v>0</v>
      </c>
      <c r="I6" s="139">
        <v>0</v>
      </c>
      <c r="J6" s="139">
        <v>0</v>
      </c>
      <c r="K6" s="139">
        <v>1</v>
      </c>
      <c r="L6" s="139">
        <v>1</v>
      </c>
      <c r="M6" s="139">
        <v>0</v>
      </c>
      <c r="N6" s="139">
        <v>1</v>
      </c>
      <c r="O6" s="139">
        <v>0</v>
      </c>
      <c r="P6" s="139">
        <v>1</v>
      </c>
      <c r="Q6" s="139">
        <v>1</v>
      </c>
      <c r="R6" s="139">
        <v>0</v>
      </c>
      <c r="S6" s="139">
        <v>2</v>
      </c>
      <c r="T6" s="139">
        <v>0</v>
      </c>
      <c r="U6" s="198">
        <v>0</v>
      </c>
      <c r="V6" s="198">
        <v>0</v>
      </c>
      <c r="W6" s="198">
        <v>0</v>
      </c>
      <c r="X6" s="198">
        <v>0</v>
      </c>
      <c r="Y6" s="198">
        <v>0</v>
      </c>
      <c r="Z6" s="198">
        <v>0</v>
      </c>
      <c r="AA6" s="198">
        <v>0</v>
      </c>
      <c r="AB6" s="198">
        <v>0</v>
      </c>
      <c r="AC6" s="198">
        <v>0</v>
      </c>
      <c r="AD6" s="198">
        <v>0</v>
      </c>
      <c r="AE6" s="198">
        <v>0</v>
      </c>
      <c r="AF6" s="198">
        <v>0</v>
      </c>
      <c r="AG6" s="198">
        <v>0</v>
      </c>
      <c r="AH6" s="198">
        <v>0</v>
      </c>
      <c r="AI6" s="139">
        <f t="shared" si="0"/>
        <v>7</v>
      </c>
      <c r="AJ6" s="241"/>
      <c r="AK6" s="139"/>
      <c r="AL6" s="139"/>
      <c r="AM6" s="141"/>
      <c r="AN6" s="139"/>
      <c r="AO6" s="138"/>
      <c r="AP6" s="138"/>
    </row>
    <row r="7" spans="1:358" ht="15" customHeight="1" x14ac:dyDescent="0.4">
      <c r="A7" s="34">
        <v>4</v>
      </c>
      <c r="B7" s="34" t="s">
        <v>17</v>
      </c>
      <c r="C7" s="33" t="s">
        <v>12</v>
      </c>
      <c r="D7" s="34" t="s">
        <v>18</v>
      </c>
      <c r="E7" s="34" t="s">
        <v>19</v>
      </c>
      <c r="F7" s="117" t="s">
        <v>242</v>
      </c>
      <c r="G7" s="242">
        <v>114.2</v>
      </c>
      <c r="H7" s="48">
        <v>1</v>
      </c>
      <c r="I7" s="48">
        <v>1</v>
      </c>
      <c r="J7" s="48">
        <v>1</v>
      </c>
      <c r="K7" s="48">
        <v>1</v>
      </c>
      <c r="L7" s="48">
        <v>1</v>
      </c>
      <c r="M7" s="48">
        <v>0</v>
      </c>
      <c r="N7" s="48">
        <v>1</v>
      </c>
      <c r="O7" s="49">
        <v>0</v>
      </c>
      <c r="P7" s="49">
        <v>1</v>
      </c>
      <c r="Q7" s="49">
        <v>1</v>
      </c>
      <c r="R7" s="48">
        <v>0</v>
      </c>
      <c r="S7" s="48">
        <v>0</v>
      </c>
      <c r="T7" s="48">
        <v>0</v>
      </c>
      <c r="U7" s="48">
        <v>0</v>
      </c>
      <c r="V7" s="48">
        <v>0</v>
      </c>
      <c r="W7" s="48">
        <v>0</v>
      </c>
      <c r="X7" s="48">
        <v>0</v>
      </c>
      <c r="Y7" s="48">
        <v>0</v>
      </c>
      <c r="Z7" s="48">
        <v>0</v>
      </c>
      <c r="AA7" s="48">
        <v>0</v>
      </c>
      <c r="AB7" s="48">
        <v>0</v>
      </c>
      <c r="AC7" s="48">
        <v>0</v>
      </c>
      <c r="AD7" s="48">
        <v>0</v>
      </c>
      <c r="AE7" s="48">
        <v>0</v>
      </c>
      <c r="AF7" s="48">
        <v>0</v>
      </c>
      <c r="AG7" s="48">
        <v>0</v>
      </c>
      <c r="AH7" s="48">
        <v>0</v>
      </c>
      <c r="AI7" s="49">
        <f t="shared" si="0"/>
        <v>8</v>
      </c>
      <c r="AJ7" s="242">
        <v>114.2</v>
      </c>
      <c r="AK7" s="48"/>
      <c r="AL7" s="48"/>
      <c r="AM7" s="50"/>
      <c r="AN7" s="48"/>
      <c r="AO7" s="60"/>
      <c r="AP7" s="60"/>
    </row>
    <row r="8" spans="1:358" ht="15" customHeight="1" x14ac:dyDescent="0.4">
      <c r="A8" s="36">
        <v>5</v>
      </c>
      <c r="B8" s="36" t="s">
        <v>20</v>
      </c>
      <c r="C8" s="35" t="s">
        <v>12</v>
      </c>
      <c r="D8" s="36" t="s">
        <v>18</v>
      </c>
      <c r="E8" s="36" t="s">
        <v>21</v>
      </c>
      <c r="F8" s="117" t="s">
        <v>242</v>
      </c>
      <c r="G8" s="242"/>
      <c r="H8" s="49">
        <v>1</v>
      </c>
      <c r="I8" s="49">
        <v>1</v>
      </c>
      <c r="J8" s="49">
        <v>1</v>
      </c>
      <c r="K8" s="49">
        <v>1</v>
      </c>
      <c r="L8" s="48">
        <v>1</v>
      </c>
      <c r="M8" s="48">
        <v>0</v>
      </c>
      <c r="N8" s="48">
        <v>1</v>
      </c>
      <c r="O8" s="49">
        <v>0</v>
      </c>
      <c r="P8" s="49">
        <v>1</v>
      </c>
      <c r="Q8" s="49">
        <v>1</v>
      </c>
      <c r="R8" s="49">
        <v>2</v>
      </c>
      <c r="S8" s="49">
        <v>2</v>
      </c>
      <c r="T8" s="48">
        <v>0</v>
      </c>
      <c r="U8" s="49">
        <v>1</v>
      </c>
      <c r="V8" s="49">
        <v>1</v>
      </c>
      <c r="W8" s="49">
        <v>1</v>
      </c>
      <c r="X8" s="49">
        <v>0</v>
      </c>
      <c r="Y8" s="49">
        <v>0</v>
      </c>
      <c r="Z8" s="49">
        <v>0</v>
      </c>
      <c r="AA8" s="49">
        <v>0</v>
      </c>
      <c r="AB8" s="49">
        <v>0</v>
      </c>
      <c r="AC8" s="49">
        <v>0</v>
      </c>
      <c r="AD8" s="49">
        <v>2</v>
      </c>
      <c r="AE8" s="49">
        <v>0</v>
      </c>
      <c r="AF8" s="49">
        <v>0</v>
      </c>
      <c r="AG8" s="49">
        <v>0</v>
      </c>
      <c r="AH8" s="49">
        <v>0</v>
      </c>
      <c r="AI8" s="49">
        <f t="shared" si="0"/>
        <v>17</v>
      </c>
      <c r="AJ8" s="242"/>
      <c r="AK8" s="49"/>
      <c r="AL8" s="49"/>
      <c r="AM8" s="50"/>
      <c r="AN8" s="49"/>
      <c r="AO8" s="61"/>
      <c r="AP8" s="61"/>
      <c r="AQ8" s="3"/>
    </row>
    <row r="9" spans="1:358" ht="15" customHeight="1" x14ac:dyDescent="0.4">
      <c r="A9" s="36">
        <v>6</v>
      </c>
      <c r="B9" s="36" t="s">
        <v>22</v>
      </c>
      <c r="C9" s="35" t="s">
        <v>12</v>
      </c>
      <c r="D9" s="36" t="s">
        <v>18</v>
      </c>
      <c r="E9" s="36" t="s">
        <v>23</v>
      </c>
      <c r="F9" s="117" t="s">
        <v>242</v>
      </c>
      <c r="G9" s="242"/>
      <c r="H9" s="49">
        <v>1</v>
      </c>
      <c r="I9" s="49">
        <v>1</v>
      </c>
      <c r="J9" s="49">
        <v>1</v>
      </c>
      <c r="K9" s="49">
        <v>1</v>
      </c>
      <c r="L9" s="48">
        <v>1</v>
      </c>
      <c r="M9" s="48">
        <v>0</v>
      </c>
      <c r="N9" s="48">
        <v>1</v>
      </c>
      <c r="O9" s="49">
        <v>0</v>
      </c>
      <c r="P9" s="49">
        <v>1</v>
      </c>
      <c r="Q9" s="49">
        <v>1</v>
      </c>
      <c r="R9" s="49">
        <v>2</v>
      </c>
      <c r="S9" s="49">
        <v>2</v>
      </c>
      <c r="T9" s="48">
        <v>0</v>
      </c>
      <c r="U9" s="49">
        <v>1</v>
      </c>
      <c r="V9" s="49">
        <v>1</v>
      </c>
      <c r="W9" s="49">
        <v>1</v>
      </c>
      <c r="X9" s="49">
        <v>0</v>
      </c>
      <c r="Y9" s="49">
        <v>0</v>
      </c>
      <c r="Z9" s="49">
        <v>0</v>
      </c>
      <c r="AA9" s="49">
        <v>0</v>
      </c>
      <c r="AB9" s="49">
        <v>0</v>
      </c>
      <c r="AC9" s="49">
        <v>0</v>
      </c>
      <c r="AD9" s="49">
        <v>2</v>
      </c>
      <c r="AE9" s="49">
        <v>0</v>
      </c>
      <c r="AF9" s="49">
        <v>0</v>
      </c>
      <c r="AG9" s="49">
        <v>0</v>
      </c>
      <c r="AH9" s="49">
        <v>0</v>
      </c>
      <c r="AI9" s="49">
        <f t="shared" si="0"/>
        <v>17</v>
      </c>
      <c r="AJ9" s="242"/>
      <c r="AK9" s="49"/>
      <c r="AL9" s="49"/>
      <c r="AM9" s="50"/>
      <c r="AN9" s="49"/>
      <c r="AO9" s="49"/>
      <c r="AP9" s="49"/>
      <c r="AQ9" s="3"/>
    </row>
    <row r="10" spans="1:358" ht="15" customHeight="1" x14ac:dyDescent="0.4">
      <c r="A10" s="36">
        <v>7</v>
      </c>
      <c r="B10" s="36" t="s">
        <v>24</v>
      </c>
      <c r="C10" s="35" t="s">
        <v>12</v>
      </c>
      <c r="D10" s="36" t="s">
        <v>18</v>
      </c>
      <c r="E10" s="36" t="s">
        <v>25</v>
      </c>
      <c r="F10" s="117" t="s">
        <v>243</v>
      </c>
      <c r="G10" s="242">
        <v>68.893000000000001</v>
      </c>
      <c r="H10" s="49">
        <v>1</v>
      </c>
      <c r="I10" s="49">
        <v>1</v>
      </c>
      <c r="J10" s="49">
        <v>1</v>
      </c>
      <c r="K10" s="49">
        <v>1</v>
      </c>
      <c r="L10" s="48">
        <v>1</v>
      </c>
      <c r="M10" s="48">
        <v>1</v>
      </c>
      <c r="N10" s="48">
        <v>1</v>
      </c>
      <c r="O10" s="49">
        <v>0</v>
      </c>
      <c r="P10" s="49">
        <v>1</v>
      </c>
      <c r="Q10" s="49">
        <v>0</v>
      </c>
      <c r="R10" s="49">
        <v>2</v>
      </c>
      <c r="S10" s="49">
        <v>2</v>
      </c>
      <c r="T10" s="48">
        <v>0</v>
      </c>
      <c r="U10" s="49">
        <v>1</v>
      </c>
      <c r="V10" s="49">
        <v>1</v>
      </c>
      <c r="W10" s="49">
        <v>1</v>
      </c>
      <c r="X10" s="49">
        <v>5</v>
      </c>
      <c r="Y10" s="49">
        <v>0</v>
      </c>
      <c r="Z10" s="49">
        <v>0</v>
      </c>
      <c r="AA10" s="49">
        <v>0</v>
      </c>
      <c r="AB10" s="49">
        <v>0</v>
      </c>
      <c r="AC10" s="49">
        <v>0</v>
      </c>
      <c r="AD10" s="49">
        <v>2</v>
      </c>
      <c r="AE10" s="49">
        <v>2</v>
      </c>
      <c r="AF10" s="49">
        <v>0</v>
      </c>
      <c r="AG10" s="49">
        <v>0</v>
      </c>
      <c r="AH10" s="49">
        <v>0</v>
      </c>
      <c r="AI10" s="49">
        <f t="shared" si="0"/>
        <v>24</v>
      </c>
      <c r="AJ10" s="242">
        <v>68.893000000000001</v>
      </c>
      <c r="AK10" s="49"/>
      <c r="AL10" s="49"/>
      <c r="AM10" s="50"/>
      <c r="AN10" s="49"/>
      <c r="AO10" s="61"/>
      <c r="AP10" s="61"/>
      <c r="AQ10" s="3"/>
    </row>
    <row r="11" spans="1:358" ht="15" customHeight="1" x14ac:dyDescent="0.4">
      <c r="A11" s="36">
        <v>8</v>
      </c>
      <c r="B11" s="36" t="s">
        <v>26</v>
      </c>
      <c r="C11" s="35" t="s">
        <v>12</v>
      </c>
      <c r="D11" s="36" t="s">
        <v>18</v>
      </c>
      <c r="E11" s="36" t="s">
        <v>241</v>
      </c>
      <c r="F11" s="117" t="s">
        <v>243</v>
      </c>
      <c r="G11" s="242"/>
      <c r="H11" s="49">
        <v>1</v>
      </c>
      <c r="I11" s="49">
        <v>1</v>
      </c>
      <c r="J11" s="49">
        <v>1</v>
      </c>
      <c r="K11" s="49">
        <v>1</v>
      </c>
      <c r="L11" s="48">
        <v>1</v>
      </c>
      <c r="M11" s="48">
        <v>0</v>
      </c>
      <c r="N11" s="48">
        <v>1</v>
      </c>
      <c r="O11" s="49">
        <v>0</v>
      </c>
      <c r="P11" s="49">
        <v>1</v>
      </c>
      <c r="Q11" s="49">
        <v>0</v>
      </c>
      <c r="R11" s="49">
        <v>0</v>
      </c>
      <c r="S11" s="49">
        <v>2</v>
      </c>
      <c r="T11" s="48">
        <v>0</v>
      </c>
      <c r="U11" s="49">
        <v>0</v>
      </c>
      <c r="V11" s="49">
        <v>0</v>
      </c>
      <c r="W11" s="49">
        <v>0</v>
      </c>
      <c r="X11" s="49">
        <v>0</v>
      </c>
      <c r="Y11" s="49">
        <v>0</v>
      </c>
      <c r="Z11" s="49">
        <v>0</v>
      </c>
      <c r="AA11" s="49">
        <v>0</v>
      </c>
      <c r="AB11" s="49">
        <v>0</v>
      </c>
      <c r="AC11" s="49">
        <v>0</v>
      </c>
      <c r="AD11" s="49">
        <v>0</v>
      </c>
      <c r="AE11" s="49">
        <v>0</v>
      </c>
      <c r="AF11" s="49">
        <v>0</v>
      </c>
      <c r="AG11" s="49">
        <v>0</v>
      </c>
      <c r="AH11" s="49">
        <v>0</v>
      </c>
      <c r="AI11" s="49">
        <f t="shared" si="0"/>
        <v>9</v>
      </c>
      <c r="AJ11" s="242"/>
      <c r="AK11" s="49"/>
      <c r="AL11" s="49"/>
      <c r="AM11" s="50"/>
      <c r="AN11" s="49"/>
      <c r="AO11" s="61"/>
      <c r="AP11" s="61"/>
      <c r="AQ11" s="3"/>
    </row>
    <row r="12" spans="1:358" s="35" customFormat="1" ht="15" customHeight="1" x14ac:dyDescent="0.4">
      <c r="A12" s="34">
        <v>15</v>
      </c>
      <c r="B12" s="34" t="s">
        <v>27</v>
      </c>
      <c r="C12" s="33" t="s">
        <v>12</v>
      </c>
      <c r="D12" s="34" t="s">
        <v>18</v>
      </c>
      <c r="E12" s="34" t="s">
        <v>28</v>
      </c>
      <c r="F12" s="84" t="s">
        <v>244</v>
      </c>
      <c r="G12" s="122">
        <f>4.04+0.62</f>
        <v>4.66</v>
      </c>
      <c r="H12" s="49">
        <v>1</v>
      </c>
      <c r="I12" s="48">
        <v>1</v>
      </c>
      <c r="J12" s="48">
        <v>1</v>
      </c>
      <c r="K12" s="48">
        <v>1</v>
      </c>
      <c r="L12" s="48">
        <v>1</v>
      </c>
      <c r="M12" s="48">
        <v>1</v>
      </c>
      <c r="N12" s="48">
        <v>0</v>
      </c>
      <c r="O12" s="49">
        <v>0</v>
      </c>
      <c r="P12" s="49">
        <v>1</v>
      </c>
      <c r="Q12" s="49">
        <v>0</v>
      </c>
      <c r="R12" s="48">
        <v>0</v>
      </c>
      <c r="S12" s="48">
        <v>2</v>
      </c>
      <c r="T12" s="48">
        <v>0</v>
      </c>
      <c r="U12" s="48">
        <v>0</v>
      </c>
      <c r="V12" s="48">
        <v>0</v>
      </c>
      <c r="W12" s="48">
        <v>0</v>
      </c>
      <c r="X12" s="48">
        <v>0</v>
      </c>
      <c r="Y12" s="48">
        <v>0</v>
      </c>
      <c r="Z12" s="48">
        <v>0</v>
      </c>
      <c r="AA12" s="48">
        <v>0</v>
      </c>
      <c r="AB12" s="48">
        <v>0</v>
      </c>
      <c r="AC12" s="48">
        <v>0</v>
      </c>
      <c r="AD12" s="48">
        <v>0</v>
      </c>
      <c r="AE12" s="48">
        <v>0</v>
      </c>
      <c r="AF12" s="48">
        <v>0</v>
      </c>
      <c r="AG12" s="48">
        <v>0</v>
      </c>
      <c r="AH12" s="48">
        <v>0</v>
      </c>
      <c r="AI12" s="48">
        <f t="shared" si="0"/>
        <v>9</v>
      </c>
      <c r="AJ12" s="122">
        <f>4.04+0.62</f>
        <v>4.66</v>
      </c>
      <c r="AK12" s="48"/>
      <c r="AL12" s="48"/>
      <c r="AM12" s="50"/>
      <c r="AN12" s="48"/>
      <c r="AO12" s="60"/>
      <c r="AP12" s="60"/>
      <c r="AQ12" s="1"/>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c r="KY12" s="3"/>
      <c r="KZ12" s="3"/>
      <c r="LA12" s="3"/>
      <c r="LB12" s="3"/>
      <c r="LC12" s="3"/>
      <c r="LD12" s="3"/>
      <c r="LE12" s="3"/>
      <c r="LF12" s="3"/>
      <c r="LG12" s="3"/>
      <c r="LH12" s="3"/>
      <c r="LI12" s="3"/>
      <c r="LJ12" s="3"/>
      <c r="LK12" s="3"/>
      <c r="LL12" s="3"/>
      <c r="LM12" s="3"/>
      <c r="LN12" s="3"/>
      <c r="LO12" s="3"/>
      <c r="LP12" s="3"/>
      <c r="LQ12" s="3"/>
      <c r="LR12" s="3"/>
      <c r="LS12" s="3"/>
      <c r="LT12" s="3"/>
      <c r="LU12" s="3"/>
      <c r="LV12" s="3"/>
      <c r="LW12" s="3"/>
      <c r="LX12" s="3"/>
      <c r="LY12" s="3"/>
      <c r="LZ12" s="3"/>
      <c r="MA12" s="3"/>
      <c r="MB12" s="3"/>
      <c r="MC12" s="3"/>
      <c r="MD12" s="3"/>
      <c r="ME12" s="3"/>
      <c r="MF12" s="3"/>
      <c r="MG12" s="3"/>
      <c r="MH12" s="3"/>
      <c r="MI12" s="3"/>
      <c r="MJ12" s="3"/>
      <c r="MK12" s="3"/>
      <c r="ML12" s="3"/>
      <c r="MM12" s="3"/>
      <c r="MN12" s="3"/>
      <c r="MO12" s="3"/>
      <c r="MP12" s="3"/>
      <c r="MQ12" s="3"/>
      <c r="MR12" s="3"/>
      <c r="MS12" s="3"/>
      <c r="MT12" s="3"/>
    </row>
    <row r="13" spans="1:358" ht="15" customHeight="1" x14ac:dyDescent="0.4">
      <c r="A13" s="34">
        <v>16</v>
      </c>
      <c r="B13" s="34" t="s">
        <v>29</v>
      </c>
      <c r="C13" s="33" t="s">
        <v>12</v>
      </c>
      <c r="D13" s="34" t="s">
        <v>18</v>
      </c>
      <c r="E13" s="34" t="s">
        <v>30</v>
      </c>
      <c r="F13" s="48" t="s">
        <v>239</v>
      </c>
      <c r="G13" s="122">
        <v>47.111190999999998</v>
      </c>
      <c r="H13" s="49">
        <v>1</v>
      </c>
      <c r="I13" s="48">
        <v>1</v>
      </c>
      <c r="J13" s="48">
        <v>1</v>
      </c>
      <c r="K13" s="48">
        <v>1</v>
      </c>
      <c r="L13" s="48">
        <v>1</v>
      </c>
      <c r="M13" s="48">
        <v>0</v>
      </c>
      <c r="N13" s="48">
        <v>0</v>
      </c>
      <c r="O13" s="49">
        <v>0</v>
      </c>
      <c r="P13" s="49">
        <v>1</v>
      </c>
      <c r="Q13" s="49">
        <v>1</v>
      </c>
      <c r="R13" s="48">
        <v>0</v>
      </c>
      <c r="S13" s="48">
        <v>2</v>
      </c>
      <c r="T13" s="48">
        <v>0</v>
      </c>
      <c r="U13" s="48">
        <v>0</v>
      </c>
      <c r="V13" s="48">
        <v>0</v>
      </c>
      <c r="W13" s="48">
        <v>0</v>
      </c>
      <c r="X13" s="48">
        <v>0</v>
      </c>
      <c r="Y13" s="48">
        <v>0</v>
      </c>
      <c r="Z13" s="48">
        <v>0</v>
      </c>
      <c r="AA13" s="48">
        <v>0</v>
      </c>
      <c r="AB13" s="48">
        <v>0</v>
      </c>
      <c r="AC13" s="48">
        <v>0</v>
      </c>
      <c r="AD13" s="48">
        <v>0</v>
      </c>
      <c r="AE13" s="48">
        <v>0</v>
      </c>
      <c r="AF13" s="48">
        <v>0</v>
      </c>
      <c r="AG13" s="48">
        <v>0</v>
      </c>
      <c r="AH13" s="48">
        <v>0</v>
      </c>
      <c r="AI13" s="48">
        <f t="shared" si="0"/>
        <v>9</v>
      </c>
      <c r="AJ13" s="122">
        <v>47.111190999999998</v>
      </c>
      <c r="AK13" s="48"/>
      <c r="AL13" s="48"/>
      <c r="AM13" s="50"/>
      <c r="AN13" s="48"/>
      <c r="AO13" s="60"/>
      <c r="AP13" s="60"/>
    </row>
    <row r="14" spans="1:358" s="178" customFormat="1" ht="15" customHeight="1" x14ac:dyDescent="0.4">
      <c r="A14" s="161"/>
      <c r="B14" s="161"/>
      <c r="C14" s="161" t="s">
        <v>12</v>
      </c>
      <c r="D14" s="161" t="s">
        <v>18</v>
      </c>
      <c r="E14" s="172" t="s">
        <v>327</v>
      </c>
      <c r="F14" s="172" t="s">
        <v>328</v>
      </c>
      <c r="G14" s="151">
        <v>15.872658402000001</v>
      </c>
      <c r="H14" s="174">
        <v>0</v>
      </c>
      <c r="I14" s="174">
        <v>0</v>
      </c>
      <c r="J14" s="174">
        <v>0</v>
      </c>
      <c r="K14" s="174">
        <v>1</v>
      </c>
      <c r="L14" s="174">
        <v>1</v>
      </c>
      <c r="M14" s="174">
        <v>0</v>
      </c>
      <c r="N14" s="174">
        <v>0</v>
      </c>
      <c r="O14" s="175">
        <v>0</v>
      </c>
      <c r="P14" s="175">
        <v>0</v>
      </c>
      <c r="Q14" s="175">
        <v>1</v>
      </c>
      <c r="R14" s="176">
        <v>0</v>
      </c>
      <c r="S14" s="174">
        <v>2</v>
      </c>
      <c r="T14" s="175">
        <v>0</v>
      </c>
      <c r="U14" s="172">
        <v>1</v>
      </c>
      <c r="V14" s="172">
        <v>1</v>
      </c>
      <c r="W14" s="172">
        <v>1</v>
      </c>
      <c r="X14" s="172">
        <v>5</v>
      </c>
      <c r="Y14" s="174">
        <v>0</v>
      </c>
      <c r="Z14" s="172">
        <v>4</v>
      </c>
      <c r="AA14" s="174">
        <v>0</v>
      </c>
      <c r="AB14" s="174">
        <v>0</v>
      </c>
      <c r="AC14" s="172">
        <v>3</v>
      </c>
      <c r="AD14" s="172">
        <v>2</v>
      </c>
      <c r="AE14" s="172">
        <v>2</v>
      </c>
      <c r="AF14" s="172">
        <v>1</v>
      </c>
      <c r="AG14" s="174">
        <v>0</v>
      </c>
      <c r="AH14" s="174">
        <v>0</v>
      </c>
      <c r="AI14" s="175">
        <f t="shared" si="0"/>
        <v>25</v>
      </c>
      <c r="AJ14" s="173">
        <v>15.872658402000001</v>
      </c>
      <c r="AK14" s="174"/>
      <c r="AL14" s="172" t="s">
        <v>215</v>
      </c>
      <c r="AM14" s="177">
        <v>250000</v>
      </c>
      <c r="AN14" s="172" t="s">
        <v>216</v>
      </c>
      <c r="AO14" s="172" t="s">
        <v>217</v>
      </c>
      <c r="AP14" s="174"/>
      <c r="AQ14" s="161"/>
    </row>
    <row r="15" spans="1:358" s="178" customFormat="1" ht="15" customHeight="1" x14ac:dyDescent="0.4">
      <c r="A15" s="161"/>
      <c r="B15" s="161"/>
      <c r="C15" s="161" t="s">
        <v>12</v>
      </c>
      <c r="D15" s="161" t="s">
        <v>18</v>
      </c>
      <c r="E15" s="172" t="s">
        <v>218</v>
      </c>
      <c r="F15" s="172" t="s">
        <v>218</v>
      </c>
      <c r="G15" s="151">
        <v>14.2058444813</v>
      </c>
      <c r="H15" s="174">
        <v>1</v>
      </c>
      <c r="I15" s="174">
        <v>1</v>
      </c>
      <c r="J15" s="174">
        <v>1</v>
      </c>
      <c r="K15" s="174">
        <v>1</v>
      </c>
      <c r="L15" s="174">
        <v>1</v>
      </c>
      <c r="M15" s="174">
        <v>1</v>
      </c>
      <c r="N15" s="174">
        <v>0</v>
      </c>
      <c r="O15" s="175">
        <v>0</v>
      </c>
      <c r="P15" s="175">
        <v>0</v>
      </c>
      <c r="Q15" s="175">
        <v>1</v>
      </c>
      <c r="R15" s="176">
        <v>0</v>
      </c>
      <c r="S15" s="174">
        <v>2</v>
      </c>
      <c r="T15" s="175">
        <v>0</v>
      </c>
      <c r="U15" s="172">
        <v>1</v>
      </c>
      <c r="V15" s="172">
        <v>1</v>
      </c>
      <c r="W15" s="172">
        <v>1</v>
      </c>
      <c r="X15" s="172">
        <v>5</v>
      </c>
      <c r="Y15" s="174">
        <v>0</v>
      </c>
      <c r="Z15" s="174">
        <v>0</v>
      </c>
      <c r="AA15" s="174">
        <v>0</v>
      </c>
      <c r="AB15" s="174">
        <v>0</v>
      </c>
      <c r="AC15" s="174">
        <v>0</v>
      </c>
      <c r="AD15" s="172">
        <v>0</v>
      </c>
      <c r="AE15" s="172">
        <v>2</v>
      </c>
      <c r="AF15" s="172">
        <v>1</v>
      </c>
      <c r="AG15" s="174">
        <v>0</v>
      </c>
      <c r="AH15" s="174">
        <v>0</v>
      </c>
      <c r="AI15" s="175">
        <f t="shared" si="0"/>
        <v>20</v>
      </c>
      <c r="AJ15" s="173">
        <v>14.2058444813</v>
      </c>
      <c r="AK15" s="174"/>
      <c r="AL15" s="172" t="s">
        <v>215</v>
      </c>
      <c r="AM15" s="177">
        <v>250000</v>
      </c>
      <c r="AN15" s="172" t="s">
        <v>219</v>
      </c>
      <c r="AO15" s="172" t="s">
        <v>217</v>
      </c>
      <c r="AP15" s="174"/>
      <c r="AQ15" s="161"/>
    </row>
    <row r="16" spans="1:358" s="178" customFormat="1" ht="15" customHeight="1" x14ac:dyDescent="0.4">
      <c r="A16" s="161"/>
      <c r="B16" s="161"/>
      <c r="C16" s="161" t="s">
        <v>12</v>
      </c>
      <c r="D16" s="161" t="s">
        <v>18</v>
      </c>
      <c r="E16" s="172" t="s">
        <v>315</v>
      </c>
      <c r="F16" s="172" t="s">
        <v>315</v>
      </c>
      <c r="G16" s="151">
        <v>5.1891809999999996</v>
      </c>
      <c r="H16" s="174">
        <v>0</v>
      </c>
      <c r="I16" s="174">
        <v>0</v>
      </c>
      <c r="J16" s="174">
        <v>0</v>
      </c>
      <c r="K16" s="174">
        <v>0</v>
      </c>
      <c r="L16" s="174">
        <v>1</v>
      </c>
      <c r="M16" s="174">
        <v>0</v>
      </c>
      <c r="N16" s="174">
        <v>0</v>
      </c>
      <c r="O16" s="174">
        <v>0</v>
      </c>
      <c r="P16" s="174">
        <v>1</v>
      </c>
      <c r="Q16" s="174">
        <v>1</v>
      </c>
      <c r="R16" s="174">
        <v>0</v>
      </c>
      <c r="S16" s="174">
        <v>0</v>
      </c>
      <c r="T16" s="174">
        <v>0</v>
      </c>
      <c r="U16" s="174">
        <v>0</v>
      </c>
      <c r="V16" s="174">
        <v>0</v>
      </c>
      <c r="W16" s="174">
        <v>0</v>
      </c>
      <c r="X16" s="174">
        <v>0</v>
      </c>
      <c r="Y16" s="174">
        <v>0</v>
      </c>
      <c r="Z16" s="174">
        <v>0</v>
      </c>
      <c r="AA16" s="174">
        <v>0</v>
      </c>
      <c r="AB16" s="174">
        <v>0</v>
      </c>
      <c r="AC16" s="174">
        <v>0</v>
      </c>
      <c r="AD16" s="174">
        <v>0</v>
      </c>
      <c r="AE16" s="174">
        <v>0</v>
      </c>
      <c r="AF16" s="174">
        <v>0</v>
      </c>
      <c r="AG16" s="174">
        <v>0</v>
      </c>
      <c r="AH16" s="172">
        <v>0</v>
      </c>
      <c r="AI16" s="175">
        <f t="shared" si="0"/>
        <v>3</v>
      </c>
      <c r="AJ16" s="173">
        <v>5.1891809999999996</v>
      </c>
      <c r="AK16" s="174"/>
      <c r="AL16" s="172"/>
      <c r="AM16" s="177"/>
      <c r="AN16" s="172"/>
      <c r="AO16" s="172"/>
      <c r="AP16" s="174"/>
      <c r="AQ16" s="161"/>
    </row>
    <row r="17" spans="1:358" s="178" customFormat="1" ht="15" customHeight="1" x14ac:dyDescent="0.4">
      <c r="A17" s="161"/>
      <c r="B17" s="161"/>
      <c r="C17" s="161" t="s">
        <v>12</v>
      </c>
      <c r="D17" s="161" t="s">
        <v>18</v>
      </c>
      <c r="E17" s="172" t="s">
        <v>214</v>
      </c>
      <c r="F17" s="172" t="s">
        <v>324</v>
      </c>
      <c r="G17" s="151">
        <v>4.4681244517999996</v>
      </c>
      <c r="H17" s="174">
        <v>1</v>
      </c>
      <c r="I17" s="174">
        <v>1</v>
      </c>
      <c r="J17" s="174">
        <v>1</v>
      </c>
      <c r="K17" s="174">
        <v>1</v>
      </c>
      <c r="L17" s="174">
        <v>1</v>
      </c>
      <c r="M17" s="174">
        <v>0</v>
      </c>
      <c r="N17" s="174">
        <v>0</v>
      </c>
      <c r="O17" s="174">
        <v>0</v>
      </c>
      <c r="P17" s="174">
        <v>0</v>
      </c>
      <c r="Q17" s="174">
        <v>1</v>
      </c>
      <c r="R17" s="174">
        <v>0</v>
      </c>
      <c r="S17" s="174">
        <v>2</v>
      </c>
      <c r="T17" s="174">
        <v>0</v>
      </c>
      <c r="U17" s="174">
        <v>0</v>
      </c>
      <c r="V17" s="174">
        <v>1</v>
      </c>
      <c r="W17" s="174">
        <v>1</v>
      </c>
      <c r="X17" s="174">
        <v>5</v>
      </c>
      <c r="Y17" s="174">
        <v>0</v>
      </c>
      <c r="Z17" s="174">
        <v>4</v>
      </c>
      <c r="AA17" s="174">
        <v>0</v>
      </c>
      <c r="AB17" s="174">
        <v>0</v>
      </c>
      <c r="AC17" s="174">
        <v>3</v>
      </c>
      <c r="AD17" s="174">
        <v>2</v>
      </c>
      <c r="AE17" s="174">
        <v>2</v>
      </c>
      <c r="AF17" s="174">
        <v>1</v>
      </c>
      <c r="AG17" s="174">
        <v>0</v>
      </c>
      <c r="AH17" s="172">
        <v>0</v>
      </c>
      <c r="AI17" s="175">
        <f t="shared" si="0"/>
        <v>27</v>
      </c>
      <c r="AJ17" s="173">
        <v>4.4681244517999996</v>
      </c>
      <c r="AK17" s="174"/>
      <c r="AL17" s="172"/>
      <c r="AM17" s="177"/>
      <c r="AN17" s="172"/>
      <c r="AO17" s="172"/>
      <c r="AP17" s="174"/>
      <c r="AQ17" s="161"/>
    </row>
    <row r="18" spans="1:358" s="33" customFormat="1" ht="15" customHeight="1" x14ac:dyDescent="0.4">
      <c r="A18" s="31">
        <v>133</v>
      </c>
      <c r="B18" s="30" t="s">
        <v>107</v>
      </c>
      <c r="C18" s="31" t="s">
        <v>110</v>
      </c>
      <c r="D18" s="30" t="s">
        <v>108</v>
      </c>
      <c r="E18" s="30" t="s">
        <v>109</v>
      </c>
      <c r="F18" s="115" t="s">
        <v>245</v>
      </c>
      <c r="G18" s="123"/>
      <c r="H18" s="45">
        <v>1</v>
      </c>
      <c r="I18" s="45">
        <v>1</v>
      </c>
      <c r="J18" s="45">
        <v>1</v>
      </c>
      <c r="K18" s="45">
        <v>1</v>
      </c>
      <c r="L18" s="45">
        <v>1</v>
      </c>
      <c r="M18" s="45">
        <v>0</v>
      </c>
      <c r="N18" s="45">
        <v>1</v>
      </c>
      <c r="O18" s="45">
        <v>0</v>
      </c>
      <c r="P18" s="45">
        <v>1</v>
      </c>
      <c r="Q18" s="45">
        <v>1</v>
      </c>
      <c r="R18" s="45">
        <v>0</v>
      </c>
      <c r="S18" s="45">
        <v>0</v>
      </c>
      <c r="T18" s="45">
        <v>2</v>
      </c>
      <c r="U18" s="45">
        <v>1</v>
      </c>
      <c r="V18" s="45">
        <v>1</v>
      </c>
      <c r="W18" s="45">
        <v>1</v>
      </c>
      <c r="X18" s="45">
        <v>5</v>
      </c>
      <c r="Y18" s="45">
        <v>0</v>
      </c>
      <c r="Z18" s="45">
        <v>4</v>
      </c>
      <c r="AA18" s="45">
        <v>0</v>
      </c>
      <c r="AB18" s="45">
        <v>0</v>
      </c>
      <c r="AC18" s="45">
        <v>0</v>
      </c>
      <c r="AD18" s="45">
        <v>2</v>
      </c>
      <c r="AE18" s="45">
        <v>0</v>
      </c>
      <c r="AF18" s="45">
        <v>0</v>
      </c>
      <c r="AG18" s="45">
        <v>0</v>
      </c>
      <c r="AH18" s="45">
        <v>0</v>
      </c>
      <c r="AI18" s="45">
        <f t="shared" si="0"/>
        <v>24</v>
      </c>
      <c r="AJ18" s="123"/>
      <c r="AK18" s="45"/>
      <c r="AL18" s="45"/>
      <c r="AM18" s="46"/>
      <c r="AN18" s="45"/>
      <c r="AO18" s="45"/>
      <c r="AP18" s="45"/>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c r="JB18" s="1"/>
      <c r="JC18" s="1"/>
      <c r="JD18" s="1"/>
      <c r="JE18" s="1"/>
      <c r="JF18" s="1"/>
      <c r="JG18" s="1"/>
      <c r="JH18" s="1"/>
      <c r="JI18" s="1"/>
      <c r="JJ18" s="1"/>
      <c r="JK18" s="1"/>
      <c r="JL18" s="1"/>
      <c r="JM18" s="1"/>
      <c r="JN18" s="1"/>
      <c r="JO18" s="1"/>
      <c r="JP18" s="1"/>
      <c r="JQ18" s="1"/>
      <c r="JR18" s="1"/>
      <c r="JS18" s="1"/>
      <c r="JT18" s="1"/>
      <c r="JU18" s="1"/>
      <c r="JV18" s="1"/>
      <c r="JW18" s="1"/>
      <c r="JX18" s="1"/>
      <c r="JY18" s="1"/>
      <c r="JZ18" s="1"/>
      <c r="KA18" s="1"/>
      <c r="KB18" s="1"/>
      <c r="KC18" s="1"/>
      <c r="KD18" s="1"/>
      <c r="KE18" s="1"/>
      <c r="KF18" s="1"/>
      <c r="KG18" s="1"/>
      <c r="KH18" s="1"/>
      <c r="KI18" s="1"/>
      <c r="KJ18" s="1"/>
      <c r="KK18" s="1"/>
      <c r="KL18" s="1"/>
      <c r="KM18" s="1"/>
      <c r="KN18" s="1"/>
      <c r="KO18" s="1"/>
      <c r="KP18" s="1"/>
      <c r="KQ18" s="1"/>
      <c r="KR18" s="1"/>
      <c r="KS18" s="1"/>
      <c r="KT18" s="1"/>
      <c r="KU18" s="1"/>
      <c r="KV18" s="1"/>
      <c r="KW18" s="1"/>
      <c r="KX18" s="1"/>
      <c r="KY18" s="1"/>
      <c r="KZ18" s="1"/>
      <c r="LA18" s="1"/>
      <c r="LB18" s="1"/>
      <c r="LC18" s="1"/>
      <c r="LD18" s="1"/>
      <c r="LE18" s="1"/>
      <c r="LF18" s="1"/>
      <c r="LG18" s="1"/>
      <c r="LH18" s="1"/>
      <c r="LI18" s="1"/>
      <c r="LJ18" s="1"/>
      <c r="LK18" s="1"/>
      <c r="LL18" s="1"/>
      <c r="LM18" s="1"/>
      <c r="LN18" s="1"/>
      <c r="LO18" s="1"/>
      <c r="LP18" s="1"/>
      <c r="LQ18" s="1"/>
      <c r="LR18" s="1"/>
      <c r="LS18" s="1"/>
      <c r="LT18" s="1"/>
      <c r="LU18" s="1"/>
      <c r="LV18" s="1"/>
      <c r="LW18" s="1"/>
      <c r="LX18" s="1"/>
      <c r="LY18" s="1"/>
      <c r="LZ18" s="1"/>
      <c r="MA18" s="1"/>
      <c r="MB18" s="1"/>
      <c r="MC18" s="1"/>
      <c r="MD18" s="1"/>
      <c r="ME18" s="1"/>
      <c r="MF18" s="1"/>
      <c r="MG18" s="1"/>
      <c r="MH18" s="1"/>
      <c r="MI18" s="1"/>
      <c r="MJ18" s="1"/>
      <c r="MK18" s="1"/>
      <c r="ML18" s="1"/>
      <c r="MM18" s="1"/>
      <c r="MN18" s="1"/>
      <c r="MO18" s="1"/>
      <c r="MP18" s="1"/>
      <c r="MQ18" s="1"/>
      <c r="MR18" s="1"/>
      <c r="MS18" s="1"/>
      <c r="MT18" s="1"/>
    </row>
    <row r="19" spans="1:358" s="33" customFormat="1" ht="15" customHeight="1" x14ac:dyDescent="0.4">
      <c r="A19" s="24">
        <v>134</v>
      </c>
      <c r="B19" s="24" t="s">
        <v>111</v>
      </c>
      <c r="C19" s="24" t="s">
        <v>110</v>
      </c>
      <c r="D19" s="24" t="s">
        <v>108</v>
      </c>
      <c r="E19" s="24" t="s">
        <v>112</v>
      </c>
      <c r="F19" s="116" t="s">
        <v>245</v>
      </c>
      <c r="G19" s="116">
        <v>227.17140000000001</v>
      </c>
      <c r="H19" s="62">
        <v>1</v>
      </c>
      <c r="I19" s="62">
        <v>1</v>
      </c>
      <c r="J19" s="62">
        <v>1</v>
      </c>
      <c r="K19" s="62">
        <v>1</v>
      </c>
      <c r="L19" s="62">
        <v>1</v>
      </c>
      <c r="M19" s="62">
        <v>0</v>
      </c>
      <c r="N19" s="62">
        <v>1</v>
      </c>
      <c r="O19" s="62">
        <v>0</v>
      </c>
      <c r="P19" s="62">
        <v>1</v>
      </c>
      <c r="Q19" s="62">
        <v>1</v>
      </c>
      <c r="R19" s="62">
        <v>2</v>
      </c>
      <c r="S19" s="62">
        <v>0</v>
      </c>
      <c r="T19" s="62">
        <v>2</v>
      </c>
      <c r="U19" s="62">
        <v>1</v>
      </c>
      <c r="V19" s="62">
        <v>1</v>
      </c>
      <c r="W19" s="62">
        <v>1</v>
      </c>
      <c r="X19" s="62">
        <v>5</v>
      </c>
      <c r="Y19" s="62">
        <v>5</v>
      </c>
      <c r="Z19" s="62">
        <v>4</v>
      </c>
      <c r="AA19" s="62">
        <v>0</v>
      </c>
      <c r="AB19" s="62">
        <v>0</v>
      </c>
      <c r="AC19" s="62">
        <v>0</v>
      </c>
      <c r="AD19" s="62">
        <v>2</v>
      </c>
      <c r="AE19" s="62">
        <v>2</v>
      </c>
      <c r="AF19" s="62">
        <v>0</v>
      </c>
      <c r="AG19" s="62">
        <v>0</v>
      </c>
      <c r="AH19" s="62">
        <v>-1</v>
      </c>
      <c r="AI19" s="62">
        <f t="shared" si="0"/>
        <v>34</v>
      </c>
      <c r="AJ19" s="247">
        <v>227.17140000000001</v>
      </c>
      <c r="AK19" s="62"/>
      <c r="AL19" s="62"/>
      <c r="AM19" s="63"/>
      <c r="AN19" s="62"/>
      <c r="AO19" s="62"/>
      <c r="AP19" s="62"/>
      <c r="AQ19" s="23"/>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c r="IU19" s="1"/>
      <c r="IV19" s="1"/>
      <c r="IW19" s="1"/>
      <c r="IX19" s="1"/>
      <c r="IY19" s="1"/>
      <c r="IZ19" s="1"/>
      <c r="JA19" s="1"/>
      <c r="JB19" s="1"/>
      <c r="JC19" s="1"/>
      <c r="JD19" s="1"/>
      <c r="JE19" s="1"/>
      <c r="JF19" s="1"/>
      <c r="JG19" s="1"/>
      <c r="JH19" s="1"/>
      <c r="JI19" s="1"/>
      <c r="JJ19" s="1"/>
      <c r="JK19" s="1"/>
      <c r="JL19" s="1"/>
      <c r="JM19" s="1"/>
      <c r="JN19" s="1"/>
      <c r="JO19" s="1"/>
      <c r="JP19" s="1"/>
      <c r="JQ19" s="1"/>
      <c r="JR19" s="1"/>
      <c r="JS19" s="1"/>
      <c r="JT19" s="1"/>
      <c r="JU19" s="1"/>
      <c r="JV19" s="1"/>
      <c r="JW19" s="1"/>
      <c r="JX19" s="1"/>
      <c r="JY19" s="1"/>
      <c r="JZ19" s="1"/>
      <c r="KA19" s="1"/>
      <c r="KB19" s="1"/>
      <c r="KC19" s="1"/>
      <c r="KD19" s="1"/>
      <c r="KE19" s="1"/>
      <c r="KF19" s="1"/>
      <c r="KG19" s="1"/>
      <c r="KH19" s="1"/>
      <c r="KI19" s="1"/>
      <c r="KJ19" s="1"/>
      <c r="KK19" s="1"/>
      <c r="KL19" s="1"/>
      <c r="KM19" s="1"/>
      <c r="KN19" s="1"/>
      <c r="KO19" s="1"/>
      <c r="KP19" s="1"/>
      <c r="KQ19" s="1"/>
      <c r="KR19" s="1"/>
      <c r="KS19" s="1"/>
      <c r="KT19" s="1"/>
      <c r="KU19" s="1"/>
      <c r="KV19" s="1"/>
      <c r="KW19" s="1"/>
      <c r="KX19" s="1"/>
      <c r="KY19" s="1"/>
      <c r="KZ19" s="1"/>
      <c r="LA19" s="1"/>
      <c r="LB19" s="1"/>
      <c r="LC19" s="1"/>
      <c r="LD19" s="1"/>
      <c r="LE19" s="1"/>
      <c r="LF19" s="1"/>
      <c r="LG19" s="1"/>
      <c r="LH19" s="1"/>
      <c r="LI19" s="1"/>
      <c r="LJ19" s="1"/>
      <c r="LK19" s="1"/>
      <c r="LL19" s="1"/>
      <c r="LM19" s="1"/>
      <c r="LN19" s="1"/>
      <c r="LO19" s="1"/>
      <c r="LP19" s="1"/>
      <c r="LQ19" s="1"/>
      <c r="LR19" s="1"/>
      <c r="LS19" s="1"/>
      <c r="LT19" s="1"/>
      <c r="LU19" s="1"/>
      <c r="LV19" s="1"/>
      <c r="LW19" s="1"/>
      <c r="LX19" s="1"/>
      <c r="LY19" s="1"/>
      <c r="LZ19" s="1"/>
      <c r="MA19" s="1"/>
      <c r="MB19" s="1"/>
      <c r="MC19" s="1"/>
      <c r="MD19" s="1"/>
      <c r="ME19" s="1"/>
      <c r="MF19" s="1"/>
      <c r="MG19" s="1"/>
      <c r="MH19" s="1"/>
      <c r="MI19" s="1"/>
      <c r="MJ19" s="1"/>
      <c r="MK19" s="1"/>
      <c r="ML19" s="1"/>
      <c r="MM19" s="1"/>
      <c r="MN19" s="1"/>
      <c r="MO19" s="1"/>
      <c r="MP19" s="1"/>
      <c r="MQ19" s="1"/>
      <c r="MR19" s="1"/>
      <c r="MS19" s="1"/>
      <c r="MT19" s="1"/>
    </row>
    <row r="20" spans="1:358" s="33" customFormat="1" ht="15" customHeight="1" x14ac:dyDescent="0.4">
      <c r="A20" s="31">
        <v>135</v>
      </c>
      <c r="B20" s="30" t="s">
        <v>113</v>
      </c>
      <c r="C20" s="31" t="s">
        <v>110</v>
      </c>
      <c r="D20" s="30" t="s">
        <v>108</v>
      </c>
      <c r="E20" s="30" t="s">
        <v>114</v>
      </c>
      <c r="F20" s="115" t="s">
        <v>245</v>
      </c>
      <c r="G20" s="134"/>
      <c r="H20" s="45">
        <v>1</v>
      </c>
      <c r="I20" s="45">
        <v>1</v>
      </c>
      <c r="J20" s="45">
        <v>1</v>
      </c>
      <c r="K20" s="45">
        <v>1</v>
      </c>
      <c r="L20" s="45">
        <v>1</v>
      </c>
      <c r="M20" s="58">
        <v>0</v>
      </c>
      <c r="N20" s="58">
        <v>1</v>
      </c>
      <c r="O20" s="45">
        <v>0</v>
      </c>
      <c r="P20" s="45">
        <v>1</v>
      </c>
      <c r="Q20" s="45">
        <v>1</v>
      </c>
      <c r="R20" s="45">
        <v>0</v>
      </c>
      <c r="S20" s="58">
        <v>2</v>
      </c>
      <c r="T20" s="58">
        <v>2</v>
      </c>
      <c r="U20" s="45">
        <v>0</v>
      </c>
      <c r="V20" s="45">
        <v>0</v>
      </c>
      <c r="W20" s="45">
        <v>0</v>
      </c>
      <c r="X20" s="45">
        <v>0</v>
      </c>
      <c r="Y20" s="45">
        <v>0</v>
      </c>
      <c r="Z20" s="45">
        <v>0</v>
      </c>
      <c r="AA20" s="45">
        <v>0</v>
      </c>
      <c r="AB20" s="45">
        <v>0</v>
      </c>
      <c r="AC20" s="45">
        <v>0</v>
      </c>
      <c r="AD20" s="45">
        <v>0</v>
      </c>
      <c r="AE20" s="45">
        <v>0</v>
      </c>
      <c r="AF20" s="45">
        <v>0</v>
      </c>
      <c r="AG20" s="45">
        <v>0</v>
      </c>
      <c r="AH20" s="45">
        <v>0</v>
      </c>
      <c r="AI20" s="58">
        <f t="shared" si="0"/>
        <v>12</v>
      </c>
      <c r="AJ20" s="247"/>
      <c r="AK20" s="45"/>
      <c r="AL20" s="45"/>
      <c r="AM20" s="46"/>
      <c r="AN20" s="45"/>
      <c r="AO20" s="58"/>
      <c r="AP20" s="58"/>
      <c r="AQ20" s="4"/>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c r="JB20" s="1"/>
      <c r="JC20" s="1"/>
      <c r="JD20" s="1"/>
      <c r="JE20" s="1"/>
      <c r="JF20" s="1"/>
      <c r="JG20" s="1"/>
      <c r="JH20" s="1"/>
      <c r="JI20" s="1"/>
      <c r="JJ20" s="1"/>
      <c r="JK20" s="1"/>
      <c r="JL20" s="1"/>
      <c r="JM20" s="1"/>
      <c r="JN20" s="1"/>
      <c r="JO20" s="1"/>
      <c r="JP20" s="1"/>
      <c r="JQ20" s="1"/>
      <c r="JR20" s="1"/>
      <c r="JS20" s="1"/>
      <c r="JT20" s="1"/>
      <c r="JU20" s="1"/>
      <c r="JV20" s="1"/>
      <c r="JW20" s="1"/>
      <c r="JX20" s="1"/>
      <c r="JY20" s="1"/>
      <c r="JZ20" s="1"/>
      <c r="KA20" s="1"/>
      <c r="KB20" s="1"/>
      <c r="KC20" s="1"/>
      <c r="KD20" s="1"/>
      <c r="KE20" s="1"/>
      <c r="KF20" s="1"/>
      <c r="KG20" s="1"/>
      <c r="KH20" s="1"/>
      <c r="KI20" s="1"/>
      <c r="KJ20" s="1"/>
      <c r="KK20" s="1"/>
      <c r="KL20" s="1"/>
      <c r="KM20" s="1"/>
      <c r="KN20" s="1"/>
      <c r="KO20" s="1"/>
      <c r="KP20" s="1"/>
      <c r="KQ20" s="1"/>
      <c r="KR20" s="1"/>
      <c r="KS20" s="1"/>
      <c r="KT20" s="1"/>
      <c r="KU20" s="1"/>
      <c r="KV20" s="1"/>
      <c r="KW20" s="1"/>
      <c r="KX20" s="1"/>
      <c r="KY20" s="1"/>
      <c r="KZ20" s="1"/>
      <c r="LA20" s="1"/>
      <c r="LB20" s="1"/>
      <c r="LC20" s="1"/>
      <c r="LD20" s="1"/>
      <c r="LE20" s="1"/>
      <c r="LF20" s="1"/>
      <c r="LG20" s="1"/>
      <c r="LH20" s="1"/>
      <c r="LI20" s="1"/>
      <c r="LJ20" s="1"/>
      <c r="LK20" s="1"/>
      <c r="LL20" s="1"/>
      <c r="LM20" s="1"/>
      <c r="LN20" s="1"/>
      <c r="LO20" s="1"/>
      <c r="LP20" s="1"/>
      <c r="LQ20" s="1"/>
      <c r="LR20" s="1"/>
      <c r="LS20" s="1"/>
      <c r="LT20" s="1"/>
      <c r="LU20" s="1"/>
      <c r="LV20" s="1"/>
      <c r="LW20" s="1"/>
      <c r="LX20" s="1"/>
      <c r="LY20" s="1"/>
      <c r="LZ20" s="1"/>
      <c r="MA20" s="1"/>
      <c r="MB20" s="1"/>
      <c r="MC20" s="1"/>
      <c r="MD20" s="1"/>
      <c r="ME20" s="1"/>
      <c r="MF20" s="1"/>
      <c r="MG20" s="1"/>
      <c r="MH20" s="1"/>
      <c r="MI20" s="1"/>
      <c r="MJ20" s="1"/>
      <c r="MK20" s="1"/>
      <c r="ML20" s="1"/>
      <c r="MM20" s="1"/>
      <c r="MN20" s="1"/>
      <c r="MO20" s="1"/>
      <c r="MP20" s="1"/>
      <c r="MQ20" s="1"/>
      <c r="MR20" s="1"/>
      <c r="MS20" s="1"/>
      <c r="MT20" s="1"/>
    </row>
    <row r="21" spans="1:358" s="23" customFormat="1" ht="15" customHeight="1" x14ac:dyDescent="0.4">
      <c r="A21" s="31">
        <v>136</v>
      </c>
      <c r="B21" s="30" t="s">
        <v>115</v>
      </c>
      <c r="C21" s="31" t="s">
        <v>110</v>
      </c>
      <c r="D21" s="30" t="s">
        <v>108</v>
      </c>
      <c r="E21" s="30" t="s">
        <v>116</v>
      </c>
      <c r="F21" s="115" t="s">
        <v>245</v>
      </c>
      <c r="G21" s="134"/>
      <c r="H21" s="45">
        <v>1</v>
      </c>
      <c r="I21" s="45">
        <v>1</v>
      </c>
      <c r="J21" s="45">
        <v>1</v>
      </c>
      <c r="K21" s="45">
        <v>1</v>
      </c>
      <c r="L21" s="45">
        <v>1</v>
      </c>
      <c r="M21" s="58">
        <v>0</v>
      </c>
      <c r="N21" s="58">
        <v>1</v>
      </c>
      <c r="O21" s="45">
        <v>0</v>
      </c>
      <c r="P21" s="45">
        <v>1</v>
      </c>
      <c r="Q21" s="45">
        <v>1</v>
      </c>
      <c r="R21" s="45">
        <v>2</v>
      </c>
      <c r="S21" s="58">
        <v>0</v>
      </c>
      <c r="T21" s="58">
        <v>2</v>
      </c>
      <c r="U21" s="45">
        <v>1</v>
      </c>
      <c r="V21" s="45">
        <v>1</v>
      </c>
      <c r="W21" s="45">
        <v>1</v>
      </c>
      <c r="X21" s="45">
        <v>5</v>
      </c>
      <c r="Y21" s="58">
        <v>5</v>
      </c>
      <c r="Z21" s="58">
        <v>4</v>
      </c>
      <c r="AA21" s="58">
        <v>0</v>
      </c>
      <c r="AB21" s="58">
        <v>0</v>
      </c>
      <c r="AC21" s="58">
        <v>0</v>
      </c>
      <c r="AD21" s="58">
        <v>2</v>
      </c>
      <c r="AE21" s="58">
        <v>2</v>
      </c>
      <c r="AF21" s="58">
        <v>0</v>
      </c>
      <c r="AG21" s="58">
        <v>0</v>
      </c>
      <c r="AH21" s="58">
        <v>-1</v>
      </c>
      <c r="AI21" s="58">
        <f t="shared" si="0"/>
        <v>34</v>
      </c>
      <c r="AJ21" s="247"/>
      <c r="AK21" s="45"/>
      <c r="AL21" s="45"/>
      <c r="AM21" s="46"/>
      <c r="AN21" s="45"/>
      <c r="AO21" s="58"/>
      <c r="AP21" s="58"/>
      <c r="AQ21" s="4"/>
    </row>
    <row r="22" spans="1:358" s="31" customFormat="1" ht="15" customHeight="1" x14ac:dyDescent="0.4">
      <c r="A22" s="25">
        <v>140</v>
      </c>
      <c r="B22" s="26" t="s">
        <v>117</v>
      </c>
      <c r="C22" s="25" t="s">
        <v>110</v>
      </c>
      <c r="D22" s="26" t="s">
        <v>118</v>
      </c>
      <c r="E22" s="26" t="s">
        <v>119</v>
      </c>
      <c r="F22" s="52" t="s">
        <v>246</v>
      </c>
      <c r="G22" s="124">
        <v>1025.32</v>
      </c>
      <c r="H22" s="52">
        <v>1</v>
      </c>
      <c r="I22" s="52">
        <v>1</v>
      </c>
      <c r="J22" s="52">
        <v>1</v>
      </c>
      <c r="K22" s="52">
        <v>1</v>
      </c>
      <c r="L22" s="52">
        <v>1</v>
      </c>
      <c r="M22" s="62">
        <v>0</v>
      </c>
      <c r="N22" s="62">
        <v>0</v>
      </c>
      <c r="O22" s="62">
        <v>0</v>
      </c>
      <c r="P22" s="62">
        <v>1</v>
      </c>
      <c r="Q22" s="62">
        <v>1</v>
      </c>
      <c r="R22" s="52">
        <v>2</v>
      </c>
      <c r="S22" s="52">
        <v>2</v>
      </c>
      <c r="T22" s="52">
        <v>2</v>
      </c>
      <c r="U22" s="52">
        <v>0</v>
      </c>
      <c r="V22" s="52">
        <v>0</v>
      </c>
      <c r="W22" s="52">
        <v>0</v>
      </c>
      <c r="X22" s="52">
        <v>0</v>
      </c>
      <c r="Y22" s="52">
        <v>0</v>
      </c>
      <c r="Z22" s="52">
        <v>0</v>
      </c>
      <c r="AA22" s="52">
        <v>0</v>
      </c>
      <c r="AB22" s="52">
        <v>0</v>
      </c>
      <c r="AC22" s="52">
        <v>0</v>
      </c>
      <c r="AD22" s="52">
        <v>0</v>
      </c>
      <c r="AE22" s="52">
        <v>0</v>
      </c>
      <c r="AF22" s="52">
        <v>0</v>
      </c>
      <c r="AG22" s="52">
        <v>0</v>
      </c>
      <c r="AH22" s="52">
        <v>0</v>
      </c>
      <c r="AI22" s="52">
        <f t="shared" si="0"/>
        <v>13</v>
      </c>
      <c r="AJ22" s="124">
        <v>1025.32</v>
      </c>
      <c r="AK22" s="52"/>
      <c r="AL22" s="52"/>
      <c r="AM22" s="55"/>
      <c r="AN22" s="52"/>
      <c r="AO22" s="52"/>
      <c r="AP22" s="52"/>
      <c r="AQ22" s="1"/>
      <c r="AR22" s="4"/>
      <c r="AS22" s="4"/>
      <c r="AT22" s="4"/>
      <c r="AU22" s="4"/>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c r="JB22" s="1"/>
      <c r="JC22" s="1"/>
      <c r="JD22" s="1"/>
      <c r="JE22" s="1"/>
      <c r="JF22" s="1"/>
      <c r="JG22" s="1"/>
      <c r="JH22" s="1"/>
      <c r="JI22" s="1"/>
      <c r="JJ22" s="1"/>
      <c r="JK22" s="1"/>
      <c r="JL22" s="1"/>
      <c r="JM22" s="1"/>
      <c r="JN22" s="1"/>
      <c r="JO22" s="1"/>
      <c r="JP22" s="1"/>
      <c r="JQ22" s="1"/>
      <c r="JR22" s="1"/>
      <c r="JS22" s="1"/>
      <c r="JT22" s="1"/>
      <c r="JU22" s="1"/>
      <c r="JV22" s="1"/>
      <c r="JW22" s="1"/>
      <c r="JX22" s="1"/>
      <c r="JY22" s="1"/>
      <c r="JZ22" s="1"/>
      <c r="KA22" s="1"/>
      <c r="KB22" s="1"/>
      <c r="KC22" s="1"/>
      <c r="KD22" s="1"/>
      <c r="KE22" s="1"/>
      <c r="KF22" s="1"/>
      <c r="KG22" s="1"/>
      <c r="KH22" s="1"/>
      <c r="KI22" s="1"/>
      <c r="KJ22" s="1"/>
      <c r="KK22" s="1"/>
      <c r="KL22" s="1"/>
      <c r="KM22" s="1"/>
      <c r="KN22" s="1"/>
      <c r="KO22" s="1"/>
      <c r="KP22" s="1"/>
      <c r="KQ22" s="1"/>
      <c r="KR22" s="1"/>
      <c r="KS22" s="1"/>
      <c r="KT22" s="1"/>
      <c r="KU22" s="1"/>
      <c r="KV22" s="1"/>
      <c r="KW22" s="1"/>
      <c r="KX22" s="1"/>
      <c r="KY22" s="1"/>
      <c r="KZ22" s="1"/>
      <c r="LA22" s="1"/>
      <c r="LB22" s="1"/>
      <c r="LC22" s="1"/>
      <c r="LD22" s="1"/>
      <c r="LE22" s="1"/>
      <c r="LF22" s="1"/>
      <c r="LG22" s="1"/>
      <c r="LH22" s="1"/>
      <c r="LI22" s="1"/>
      <c r="LJ22" s="1"/>
      <c r="LK22" s="1"/>
      <c r="LL22" s="1"/>
      <c r="LM22" s="1"/>
      <c r="LN22" s="1"/>
      <c r="LO22" s="1"/>
      <c r="LP22" s="1"/>
      <c r="LQ22" s="1"/>
      <c r="LR22" s="1"/>
      <c r="LS22" s="1"/>
      <c r="LT22" s="1"/>
      <c r="LU22" s="1"/>
      <c r="LV22" s="1"/>
      <c r="LW22" s="1"/>
      <c r="LX22" s="1"/>
      <c r="LY22" s="1"/>
      <c r="LZ22" s="1"/>
      <c r="MA22" s="1"/>
      <c r="MB22" s="1"/>
      <c r="MC22" s="1"/>
      <c r="MD22" s="1"/>
      <c r="ME22" s="1"/>
      <c r="MF22" s="1"/>
      <c r="MG22" s="1"/>
      <c r="MH22" s="1"/>
      <c r="MI22" s="1"/>
      <c r="MJ22" s="1"/>
      <c r="MK22" s="1"/>
      <c r="ML22" s="1"/>
      <c r="MM22" s="1"/>
      <c r="MN22" s="1"/>
      <c r="MO22" s="1"/>
      <c r="MP22" s="1"/>
      <c r="MQ22" s="1"/>
      <c r="MR22" s="1"/>
      <c r="MS22" s="1"/>
      <c r="MT22" s="1"/>
    </row>
    <row r="23" spans="1:358" s="31" customFormat="1" ht="15" customHeight="1" x14ac:dyDescent="0.4">
      <c r="A23" s="25">
        <v>141</v>
      </c>
      <c r="B23" s="26" t="s">
        <v>120</v>
      </c>
      <c r="C23" s="25" t="s">
        <v>110</v>
      </c>
      <c r="D23" s="26" t="s">
        <v>118</v>
      </c>
      <c r="E23" s="26" t="s">
        <v>121</v>
      </c>
      <c r="F23" s="52" t="s">
        <v>247</v>
      </c>
      <c r="G23" s="124">
        <v>3129.17</v>
      </c>
      <c r="H23" s="52">
        <v>1</v>
      </c>
      <c r="I23" s="52">
        <v>1</v>
      </c>
      <c r="J23" s="52">
        <v>1</v>
      </c>
      <c r="K23" s="52">
        <v>1</v>
      </c>
      <c r="L23" s="52">
        <v>1</v>
      </c>
      <c r="M23" s="62">
        <v>0</v>
      </c>
      <c r="N23" s="62">
        <v>1</v>
      </c>
      <c r="O23" s="62">
        <v>0</v>
      </c>
      <c r="P23" s="62">
        <v>0</v>
      </c>
      <c r="Q23" s="62">
        <v>1</v>
      </c>
      <c r="R23" s="52">
        <v>2</v>
      </c>
      <c r="S23" s="52">
        <v>0</v>
      </c>
      <c r="T23" s="52">
        <v>2</v>
      </c>
      <c r="U23" s="52">
        <v>1</v>
      </c>
      <c r="V23" s="65">
        <v>1</v>
      </c>
      <c r="W23" s="65">
        <v>1</v>
      </c>
      <c r="X23" s="65">
        <v>5</v>
      </c>
      <c r="Y23" s="52">
        <v>0</v>
      </c>
      <c r="Z23" s="52">
        <v>4</v>
      </c>
      <c r="AA23" s="52">
        <v>0</v>
      </c>
      <c r="AB23" s="52">
        <v>0</v>
      </c>
      <c r="AC23" s="52">
        <v>3</v>
      </c>
      <c r="AD23" s="52">
        <v>2</v>
      </c>
      <c r="AE23" s="52">
        <v>2</v>
      </c>
      <c r="AF23" s="52">
        <v>1</v>
      </c>
      <c r="AG23" s="52">
        <v>0</v>
      </c>
      <c r="AH23" s="52">
        <v>0</v>
      </c>
      <c r="AI23" s="52">
        <f t="shared" si="0"/>
        <v>31</v>
      </c>
      <c r="AJ23" s="124">
        <v>3129.17</v>
      </c>
      <c r="AK23" s="52"/>
      <c r="AL23" s="52"/>
      <c r="AM23" s="55"/>
      <c r="AN23" s="52"/>
      <c r="AO23" s="52"/>
      <c r="AP23" s="52"/>
      <c r="AQ23" s="1"/>
      <c r="AR23" s="4"/>
      <c r="AS23" s="4"/>
      <c r="AT23" s="4"/>
      <c r="AU23" s="4"/>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c r="JB23" s="1"/>
      <c r="JC23" s="1"/>
      <c r="JD23" s="1"/>
      <c r="JE23" s="1"/>
      <c r="JF23" s="1"/>
      <c r="JG23" s="1"/>
      <c r="JH23" s="1"/>
      <c r="JI23" s="1"/>
      <c r="JJ23" s="1"/>
      <c r="JK23" s="1"/>
      <c r="JL23" s="1"/>
      <c r="JM23" s="1"/>
      <c r="JN23" s="1"/>
      <c r="JO23" s="1"/>
      <c r="JP23" s="1"/>
      <c r="JQ23" s="1"/>
      <c r="JR23" s="1"/>
      <c r="JS23" s="1"/>
      <c r="JT23" s="1"/>
      <c r="JU23" s="1"/>
      <c r="JV23" s="1"/>
      <c r="JW23" s="1"/>
      <c r="JX23" s="1"/>
      <c r="JY23" s="1"/>
      <c r="JZ23" s="1"/>
      <c r="KA23" s="1"/>
      <c r="KB23" s="1"/>
      <c r="KC23" s="1"/>
      <c r="KD23" s="1"/>
      <c r="KE23" s="1"/>
      <c r="KF23" s="1"/>
      <c r="KG23" s="1"/>
      <c r="KH23" s="1"/>
      <c r="KI23" s="1"/>
      <c r="KJ23" s="1"/>
      <c r="KK23" s="1"/>
      <c r="KL23" s="1"/>
      <c r="KM23" s="1"/>
      <c r="KN23" s="1"/>
      <c r="KO23" s="1"/>
      <c r="KP23" s="1"/>
      <c r="KQ23" s="1"/>
      <c r="KR23" s="1"/>
      <c r="KS23" s="1"/>
      <c r="KT23" s="1"/>
      <c r="KU23" s="1"/>
      <c r="KV23" s="1"/>
      <c r="KW23" s="1"/>
      <c r="KX23" s="1"/>
      <c r="KY23" s="1"/>
      <c r="KZ23" s="1"/>
      <c r="LA23" s="1"/>
      <c r="LB23" s="1"/>
      <c r="LC23" s="1"/>
      <c r="LD23" s="1"/>
      <c r="LE23" s="1"/>
      <c r="LF23" s="1"/>
      <c r="LG23" s="1"/>
      <c r="LH23" s="1"/>
      <c r="LI23" s="1"/>
      <c r="LJ23" s="1"/>
      <c r="LK23" s="1"/>
      <c r="LL23" s="1"/>
      <c r="LM23" s="1"/>
      <c r="LN23" s="1"/>
      <c r="LO23" s="1"/>
      <c r="LP23" s="1"/>
      <c r="LQ23" s="1"/>
      <c r="LR23" s="1"/>
      <c r="LS23" s="1"/>
      <c r="LT23" s="1"/>
      <c r="LU23" s="1"/>
      <c r="LV23" s="1"/>
      <c r="LW23" s="1"/>
      <c r="LX23" s="1"/>
      <c r="LY23" s="1"/>
      <c r="LZ23" s="1"/>
      <c r="MA23" s="1"/>
      <c r="MB23" s="1"/>
      <c r="MC23" s="1"/>
      <c r="MD23" s="1"/>
      <c r="ME23" s="1"/>
      <c r="MF23" s="1"/>
      <c r="MG23" s="1"/>
      <c r="MH23" s="1"/>
      <c r="MI23" s="1"/>
      <c r="MJ23" s="1"/>
      <c r="MK23" s="1"/>
      <c r="ML23" s="1"/>
      <c r="MM23" s="1"/>
      <c r="MN23" s="1"/>
      <c r="MO23" s="1"/>
      <c r="MP23" s="1"/>
      <c r="MQ23" s="1"/>
      <c r="MR23" s="1"/>
      <c r="MS23" s="1"/>
      <c r="MT23" s="1"/>
    </row>
    <row r="24" spans="1:358" s="149" customFormat="1" ht="15" customHeight="1" x14ac:dyDescent="0.4">
      <c r="A24" s="136">
        <v>100</v>
      </c>
      <c r="B24" s="136" t="s">
        <v>95</v>
      </c>
      <c r="C24" s="137" t="s">
        <v>86</v>
      </c>
      <c r="D24" s="136" t="s">
        <v>94</v>
      </c>
      <c r="E24" s="136" t="s">
        <v>96</v>
      </c>
      <c r="F24" s="139" t="s">
        <v>248</v>
      </c>
      <c r="G24" s="140">
        <v>550.90044133341701</v>
      </c>
      <c r="H24" s="139">
        <v>1</v>
      </c>
      <c r="I24" s="139">
        <v>1</v>
      </c>
      <c r="J24" s="139">
        <v>1</v>
      </c>
      <c r="K24" s="139">
        <v>1</v>
      </c>
      <c r="L24" s="139">
        <v>1</v>
      </c>
      <c r="M24" s="139">
        <v>0</v>
      </c>
      <c r="N24" s="139">
        <v>1</v>
      </c>
      <c r="O24" s="139">
        <v>0</v>
      </c>
      <c r="P24" s="139">
        <v>1</v>
      </c>
      <c r="Q24" s="139">
        <v>1</v>
      </c>
      <c r="R24" s="139">
        <v>0</v>
      </c>
      <c r="S24" s="139">
        <v>2</v>
      </c>
      <c r="T24" s="139">
        <v>0</v>
      </c>
      <c r="U24" s="199">
        <v>1</v>
      </c>
      <c r="V24" s="198">
        <v>1</v>
      </c>
      <c r="W24" s="198">
        <v>1</v>
      </c>
      <c r="X24" s="198">
        <v>5</v>
      </c>
      <c r="Y24" s="139">
        <v>0</v>
      </c>
      <c r="Z24" s="199">
        <v>4</v>
      </c>
      <c r="AA24" s="199">
        <v>0</v>
      </c>
      <c r="AB24" s="139">
        <v>0</v>
      </c>
      <c r="AC24" s="139">
        <v>0</v>
      </c>
      <c r="AD24" s="139">
        <v>0</v>
      </c>
      <c r="AE24" s="139">
        <v>0</v>
      </c>
      <c r="AF24" s="139">
        <v>0</v>
      </c>
      <c r="AG24" s="139">
        <v>0</v>
      </c>
      <c r="AH24" s="139">
        <v>-1</v>
      </c>
      <c r="AI24" s="139">
        <f t="shared" si="0"/>
        <v>23</v>
      </c>
      <c r="AJ24" s="140">
        <v>550.90044133341701</v>
      </c>
      <c r="AK24" s="139"/>
      <c r="AL24" s="139"/>
      <c r="AM24" s="141"/>
      <c r="AN24" s="139"/>
      <c r="AO24" s="199"/>
      <c r="AP24" s="199"/>
      <c r="AQ24" s="137"/>
      <c r="AR24" s="137"/>
      <c r="AS24" s="137"/>
      <c r="AT24" s="137"/>
      <c r="AU24" s="137"/>
    </row>
    <row r="25" spans="1:358" s="94" customFormat="1" ht="15" customHeight="1" x14ac:dyDescent="0.4">
      <c r="A25" s="88"/>
      <c r="B25" s="88"/>
      <c r="C25" s="87" t="s">
        <v>86</v>
      </c>
      <c r="D25" s="88" t="s">
        <v>94</v>
      </c>
      <c r="E25" s="88" t="s">
        <v>250</v>
      </c>
      <c r="F25" s="90" t="s">
        <v>249</v>
      </c>
      <c r="G25" s="127">
        <v>479.75637600316901</v>
      </c>
      <c r="H25" s="90">
        <v>1</v>
      </c>
      <c r="I25" s="90">
        <v>1</v>
      </c>
      <c r="J25" s="90">
        <v>1</v>
      </c>
      <c r="K25" s="90">
        <v>1</v>
      </c>
      <c r="L25" s="90">
        <v>1</v>
      </c>
      <c r="M25" s="90">
        <v>1</v>
      </c>
      <c r="N25" s="90">
        <v>1</v>
      </c>
      <c r="O25" s="90">
        <v>0</v>
      </c>
      <c r="P25" s="90">
        <v>1</v>
      </c>
      <c r="Q25" s="90">
        <v>1</v>
      </c>
      <c r="R25" s="90">
        <v>0</v>
      </c>
      <c r="S25" s="90">
        <v>2</v>
      </c>
      <c r="T25" s="90">
        <v>0</v>
      </c>
      <c r="U25" s="91">
        <v>1</v>
      </c>
      <c r="V25" s="92">
        <v>1</v>
      </c>
      <c r="W25" s="92">
        <v>1</v>
      </c>
      <c r="X25" s="92">
        <v>5</v>
      </c>
      <c r="Y25" s="90">
        <v>5</v>
      </c>
      <c r="Z25" s="91">
        <v>4</v>
      </c>
      <c r="AA25" s="91">
        <v>0</v>
      </c>
      <c r="AB25" s="90">
        <v>0</v>
      </c>
      <c r="AC25" s="90">
        <v>0</v>
      </c>
      <c r="AD25" s="90">
        <v>2</v>
      </c>
      <c r="AE25" s="90">
        <v>0</v>
      </c>
      <c r="AF25" s="90">
        <v>1</v>
      </c>
      <c r="AG25" s="90">
        <v>0</v>
      </c>
      <c r="AH25" s="90">
        <v>0</v>
      </c>
      <c r="AI25" s="90">
        <f t="shared" si="0"/>
        <v>31</v>
      </c>
      <c r="AJ25" s="127">
        <v>479.75637600316901</v>
      </c>
      <c r="AK25" s="90"/>
      <c r="AL25" s="90"/>
      <c r="AM25" s="93"/>
      <c r="AN25" s="90"/>
      <c r="AO25" s="91"/>
      <c r="AP25" s="91"/>
      <c r="AQ25" s="87"/>
      <c r="AR25" s="1"/>
      <c r="AS25" s="1"/>
      <c r="AT25" s="1"/>
      <c r="AU25" s="1"/>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row>
    <row r="26" spans="1:358" s="94" customFormat="1" ht="15" customHeight="1" x14ac:dyDescent="0.4">
      <c r="A26" s="88"/>
      <c r="B26" s="88"/>
      <c r="C26" s="87" t="s">
        <v>86</v>
      </c>
      <c r="D26" s="88" t="s">
        <v>94</v>
      </c>
      <c r="E26" s="88" t="s">
        <v>254</v>
      </c>
      <c r="F26" s="90" t="s">
        <v>255</v>
      </c>
      <c r="G26" s="127">
        <v>7.36</v>
      </c>
      <c r="H26" s="90">
        <v>1</v>
      </c>
      <c r="I26" s="90">
        <v>1</v>
      </c>
      <c r="J26" s="90">
        <v>1</v>
      </c>
      <c r="K26" s="90">
        <v>1</v>
      </c>
      <c r="L26" s="90">
        <v>1</v>
      </c>
      <c r="M26" s="90">
        <v>0</v>
      </c>
      <c r="N26" s="90">
        <v>1</v>
      </c>
      <c r="O26" s="90">
        <v>0</v>
      </c>
      <c r="P26" s="90">
        <v>1</v>
      </c>
      <c r="Q26" s="90">
        <v>1</v>
      </c>
      <c r="R26" s="90">
        <v>0</v>
      </c>
      <c r="S26" s="90">
        <v>2</v>
      </c>
      <c r="T26" s="90">
        <v>0</v>
      </c>
      <c r="U26" s="91">
        <v>0</v>
      </c>
      <c r="V26" s="91">
        <v>0</v>
      </c>
      <c r="W26" s="91">
        <v>0</v>
      </c>
      <c r="X26" s="91">
        <v>0</v>
      </c>
      <c r="Y26" s="91">
        <v>0</v>
      </c>
      <c r="Z26" s="91">
        <v>0</v>
      </c>
      <c r="AA26" s="91">
        <v>0</v>
      </c>
      <c r="AB26" s="91">
        <v>0</v>
      </c>
      <c r="AC26" s="91">
        <v>0</v>
      </c>
      <c r="AD26" s="91">
        <v>0</v>
      </c>
      <c r="AE26" s="91">
        <v>0</v>
      </c>
      <c r="AF26" s="91">
        <v>0</v>
      </c>
      <c r="AG26" s="91">
        <v>0</v>
      </c>
      <c r="AH26" s="91">
        <v>0</v>
      </c>
      <c r="AI26" s="90">
        <f t="shared" si="0"/>
        <v>10</v>
      </c>
      <c r="AJ26" s="127">
        <v>7.36</v>
      </c>
      <c r="AK26" s="90"/>
      <c r="AL26" s="90"/>
      <c r="AM26" s="93"/>
      <c r="AN26" s="90"/>
      <c r="AO26" s="91"/>
      <c r="AP26" s="91"/>
      <c r="AQ26" s="87"/>
      <c r="AR26" s="1"/>
      <c r="AS26" s="1"/>
      <c r="AT26" s="1"/>
      <c r="AU26" s="1"/>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row>
    <row r="27" spans="1:358" s="149" customFormat="1" ht="15" customHeight="1" x14ac:dyDescent="0.4">
      <c r="A27" s="136"/>
      <c r="B27" s="136"/>
      <c r="C27" s="155" t="s">
        <v>86</v>
      </c>
      <c r="D27" s="156" t="s">
        <v>94</v>
      </c>
      <c r="E27" s="150" t="s">
        <v>234</v>
      </c>
      <c r="F27" s="150" t="s">
        <v>251</v>
      </c>
      <c r="G27" s="162">
        <v>452.174841231823</v>
      </c>
      <c r="H27" s="152">
        <v>1</v>
      </c>
      <c r="I27" s="152">
        <v>1</v>
      </c>
      <c r="J27" s="152">
        <v>1</v>
      </c>
      <c r="K27" s="152">
        <v>1</v>
      </c>
      <c r="L27" s="152">
        <v>1</v>
      </c>
      <c r="M27" s="152">
        <v>0</v>
      </c>
      <c r="N27" s="152">
        <v>1</v>
      </c>
      <c r="O27" s="152">
        <v>0</v>
      </c>
      <c r="P27" s="152">
        <v>1</v>
      </c>
      <c r="Q27" s="152">
        <v>1</v>
      </c>
      <c r="R27" s="152">
        <v>0</v>
      </c>
      <c r="S27" s="152">
        <v>2</v>
      </c>
      <c r="T27" s="139">
        <v>0</v>
      </c>
      <c r="U27" s="152">
        <v>1</v>
      </c>
      <c r="V27" s="152">
        <v>1</v>
      </c>
      <c r="W27" s="152">
        <v>1</v>
      </c>
      <c r="X27" s="152">
        <v>5</v>
      </c>
      <c r="Y27" s="152">
        <v>5</v>
      </c>
      <c r="Z27" s="152">
        <v>4</v>
      </c>
      <c r="AA27" s="152">
        <v>4</v>
      </c>
      <c r="AB27" s="152">
        <v>0</v>
      </c>
      <c r="AC27" s="152">
        <v>0</v>
      </c>
      <c r="AD27" s="152">
        <v>2</v>
      </c>
      <c r="AE27" s="152">
        <v>2</v>
      </c>
      <c r="AF27" s="152">
        <v>1</v>
      </c>
      <c r="AG27" s="152">
        <v>0</v>
      </c>
      <c r="AH27" s="152">
        <v>0</v>
      </c>
      <c r="AI27" s="139">
        <f t="shared" si="0"/>
        <v>36</v>
      </c>
      <c r="AJ27" s="162">
        <v>452.174841231823</v>
      </c>
      <c r="AK27" s="152">
        <v>449</v>
      </c>
      <c r="AL27" s="152" t="s">
        <v>226</v>
      </c>
      <c r="AM27" s="154" t="s">
        <v>235</v>
      </c>
      <c r="AN27" s="152" t="s">
        <v>223</v>
      </c>
      <c r="AO27" s="152"/>
      <c r="AP27" s="152" t="s">
        <v>224</v>
      </c>
      <c r="AQ27" s="152"/>
      <c r="AR27" s="137"/>
      <c r="AS27" s="137"/>
      <c r="AT27" s="137"/>
      <c r="AU27" s="137"/>
    </row>
    <row r="28" spans="1:358" s="137" customFormat="1" ht="15" customHeight="1" x14ac:dyDescent="0.4">
      <c r="A28" s="136"/>
      <c r="B28" s="136"/>
      <c r="C28" s="155" t="s">
        <v>86</v>
      </c>
      <c r="D28" s="156" t="s">
        <v>94</v>
      </c>
      <c r="E28" s="150" t="s">
        <v>236</v>
      </c>
      <c r="F28" s="150" t="s">
        <v>252</v>
      </c>
      <c r="G28" s="162">
        <v>718.97310993243502</v>
      </c>
      <c r="H28" s="152">
        <v>1</v>
      </c>
      <c r="I28" s="152">
        <v>1</v>
      </c>
      <c r="J28" s="152">
        <v>1</v>
      </c>
      <c r="K28" s="152">
        <v>1</v>
      </c>
      <c r="L28" s="152">
        <v>1</v>
      </c>
      <c r="M28" s="152">
        <v>0</v>
      </c>
      <c r="N28" s="152">
        <v>1</v>
      </c>
      <c r="O28" s="152">
        <v>0</v>
      </c>
      <c r="P28" s="152">
        <v>1</v>
      </c>
      <c r="Q28" s="152">
        <v>1</v>
      </c>
      <c r="R28" s="152">
        <v>0</v>
      </c>
      <c r="S28" s="152">
        <v>2</v>
      </c>
      <c r="T28" s="139">
        <v>0</v>
      </c>
      <c r="U28" s="152">
        <v>1</v>
      </c>
      <c r="V28" s="152">
        <v>1</v>
      </c>
      <c r="W28" s="152">
        <v>1</v>
      </c>
      <c r="X28" s="152">
        <v>5</v>
      </c>
      <c r="Y28" s="152">
        <v>5</v>
      </c>
      <c r="Z28" s="152">
        <v>4</v>
      </c>
      <c r="AA28" s="152">
        <v>0</v>
      </c>
      <c r="AB28" s="152">
        <v>0</v>
      </c>
      <c r="AC28" s="152">
        <v>0</v>
      </c>
      <c r="AD28" s="152">
        <v>0</v>
      </c>
      <c r="AE28" s="152">
        <v>0</v>
      </c>
      <c r="AF28" s="152">
        <v>1</v>
      </c>
      <c r="AG28" s="152">
        <v>0</v>
      </c>
      <c r="AH28" s="152">
        <v>0</v>
      </c>
      <c r="AI28" s="139">
        <f t="shared" si="0"/>
        <v>28</v>
      </c>
      <c r="AJ28" s="162">
        <v>718.97310993243502</v>
      </c>
      <c r="AK28" s="152">
        <v>714</v>
      </c>
      <c r="AL28" s="152" t="s">
        <v>226</v>
      </c>
      <c r="AM28" s="154">
        <v>8000000</v>
      </c>
      <c r="AN28" s="152" t="s">
        <v>223</v>
      </c>
      <c r="AO28" s="152"/>
      <c r="AP28" s="152" t="s">
        <v>224</v>
      </c>
      <c r="AQ28" s="152"/>
      <c r="AR28" s="163"/>
      <c r="AS28" s="163"/>
      <c r="AT28" s="163"/>
      <c r="AU28" s="163"/>
    </row>
    <row r="29" spans="1:358" s="137" customFormat="1" ht="15" customHeight="1" x14ac:dyDescent="0.4">
      <c r="A29" s="136"/>
      <c r="B29" s="136"/>
      <c r="C29" s="155" t="s">
        <v>86</v>
      </c>
      <c r="D29" s="156" t="s">
        <v>94</v>
      </c>
      <c r="E29" s="150" t="s">
        <v>237</v>
      </c>
      <c r="F29" s="150" t="s">
        <v>253</v>
      </c>
      <c r="G29" s="162">
        <v>98.568615793760202</v>
      </c>
      <c r="H29" s="152">
        <v>1</v>
      </c>
      <c r="I29" s="152">
        <v>1</v>
      </c>
      <c r="J29" s="152">
        <v>1</v>
      </c>
      <c r="K29" s="152">
        <v>1</v>
      </c>
      <c r="L29" s="152">
        <v>1</v>
      </c>
      <c r="M29" s="152">
        <v>0</v>
      </c>
      <c r="N29" s="152">
        <v>1</v>
      </c>
      <c r="O29" s="152">
        <v>0</v>
      </c>
      <c r="P29" s="152">
        <v>1</v>
      </c>
      <c r="Q29" s="152">
        <v>0</v>
      </c>
      <c r="R29" s="152">
        <v>0</v>
      </c>
      <c r="S29" s="152">
        <v>2</v>
      </c>
      <c r="T29" s="139">
        <v>0</v>
      </c>
      <c r="U29" s="152">
        <v>1</v>
      </c>
      <c r="V29" s="152">
        <v>1</v>
      </c>
      <c r="W29" s="152">
        <v>1</v>
      </c>
      <c r="X29" s="152">
        <v>5</v>
      </c>
      <c r="Y29" s="152">
        <v>5</v>
      </c>
      <c r="Z29" s="152">
        <v>4</v>
      </c>
      <c r="AA29" s="152">
        <v>0</v>
      </c>
      <c r="AB29" s="152">
        <v>0</v>
      </c>
      <c r="AC29" s="152">
        <v>0</v>
      </c>
      <c r="AD29" s="152">
        <v>2</v>
      </c>
      <c r="AE29" s="152">
        <v>0</v>
      </c>
      <c r="AF29" s="152">
        <v>1</v>
      </c>
      <c r="AG29" s="152">
        <v>0</v>
      </c>
      <c r="AH29" s="152">
        <v>0</v>
      </c>
      <c r="AI29" s="139">
        <f t="shared" si="0"/>
        <v>29</v>
      </c>
      <c r="AJ29" s="162">
        <v>98.568615793760202</v>
      </c>
      <c r="AK29" s="152">
        <v>98</v>
      </c>
      <c r="AL29" s="152" t="s">
        <v>226</v>
      </c>
      <c r="AM29" s="154">
        <v>8000000</v>
      </c>
      <c r="AN29" s="152" t="s">
        <v>223</v>
      </c>
      <c r="AO29" s="152"/>
      <c r="AP29" s="152" t="s">
        <v>224</v>
      </c>
      <c r="AQ29" s="152"/>
      <c r="AR29" s="163"/>
      <c r="AS29" s="163"/>
      <c r="AT29" s="163"/>
      <c r="AU29" s="163"/>
    </row>
    <row r="30" spans="1:358" s="137" customFormat="1" ht="15" customHeight="1" x14ac:dyDescent="0.4">
      <c r="A30" s="136">
        <v>59</v>
      </c>
      <c r="B30" s="136" t="s">
        <v>83</v>
      </c>
      <c r="C30" s="137" t="s">
        <v>70</v>
      </c>
      <c r="D30" s="136" t="s">
        <v>82</v>
      </c>
      <c r="E30" s="136" t="s">
        <v>84</v>
      </c>
      <c r="F30" s="139" t="s">
        <v>256</v>
      </c>
      <c r="G30" s="140">
        <v>108.837807193412</v>
      </c>
      <c r="H30" s="139">
        <v>1</v>
      </c>
      <c r="I30" s="139">
        <v>1</v>
      </c>
      <c r="J30" s="139">
        <v>1</v>
      </c>
      <c r="K30" s="139">
        <v>1</v>
      </c>
      <c r="L30" s="139">
        <v>1</v>
      </c>
      <c r="M30" s="152">
        <v>0</v>
      </c>
      <c r="N30" s="152">
        <v>1</v>
      </c>
      <c r="O30" s="139">
        <v>0</v>
      </c>
      <c r="P30" s="139">
        <v>0</v>
      </c>
      <c r="Q30" s="139">
        <v>1</v>
      </c>
      <c r="R30" s="139">
        <v>0</v>
      </c>
      <c r="S30" s="139">
        <v>2</v>
      </c>
      <c r="T30" s="139">
        <v>0</v>
      </c>
      <c r="U30" s="139">
        <v>1</v>
      </c>
      <c r="V30" s="139">
        <v>1</v>
      </c>
      <c r="W30" s="139">
        <v>1</v>
      </c>
      <c r="X30" s="139">
        <v>5</v>
      </c>
      <c r="Y30" s="139">
        <v>0</v>
      </c>
      <c r="Z30" s="139">
        <v>4</v>
      </c>
      <c r="AA30" s="139">
        <v>0</v>
      </c>
      <c r="AB30" s="139">
        <v>0</v>
      </c>
      <c r="AC30" s="139">
        <v>0</v>
      </c>
      <c r="AD30" s="139">
        <v>2</v>
      </c>
      <c r="AE30" s="139">
        <v>2</v>
      </c>
      <c r="AF30" s="139">
        <v>0</v>
      </c>
      <c r="AG30" s="139">
        <v>0</v>
      </c>
      <c r="AH30" s="139">
        <v>0</v>
      </c>
      <c r="AI30" s="139">
        <f t="shared" si="0"/>
        <v>25</v>
      </c>
      <c r="AJ30" s="140">
        <v>108.837807193412</v>
      </c>
      <c r="AK30" s="139"/>
      <c r="AL30" s="139"/>
      <c r="AM30" s="141"/>
      <c r="AN30" s="139"/>
      <c r="AO30" s="139"/>
      <c r="AP30" s="139"/>
    </row>
    <row r="31" spans="1:358" s="137" customFormat="1" ht="15" customHeight="1" x14ac:dyDescent="0.4">
      <c r="A31" s="136">
        <v>72</v>
      </c>
      <c r="B31" s="136" t="s">
        <v>87</v>
      </c>
      <c r="C31" s="137" t="s">
        <v>86</v>
      </c>
      <c r="D31" s="136" t="s">
        <v>85</v>
      </c>
      <c r="E31" s="136" t="s">
        <v>88</v>
      </c>
      <c r="F31" s="139" t="s">
        <v>257</v>
      </c>
      <c r="G31" s="140">
        <v>49.64</v>
      </c>
      <c r="H31" s="139">
        <v>1</v>
      </c>
      <c r="I31" s="139">
        <v>1</v>
      </c>
      <c r="J31" s="139">
        <v>1</v>
      </c>
      <c r="K31" s="139">
        <v>1</v>
      </c>
      <c r="L31" s="139">
        <v>1</v>
      </c>
      <c r="M31" s="139">
        <v>0</v>
      </c>
      <c r="N31" s="139">
        <v>1</v>
      </c>
      <c r="O31" s="198">
        <v>0</v>
      </c>
      <c r="P31" s="198">
        <v>1</v>
      </c>
      <c r="Q31" s="198">
        <v>0</v>
      </c>
      <c r="R31" s="139">
        <v>0</v>
      </c>
      <c r="S31" s="139">
        <v>2</v>
      </c>
      <c r="T31" s="139">
        <v>0</v>
      </c>
      <c r="U31" s="199">
        <v>0</v>
      </c>
      <c r="V31" s="199">
        <v>0</v>
      </c>
      <c r="W31" s="199">
        <v>0</v>
      </c>
      <c r="X31" s="199">
        <v>0</v>
      </c>
      <c r="Y31" s="199">
        <v>0</v>
      </c>
      <c r="Z31" s="199">
        <v>0</v>
      </c>
      <c r="AA31" s="199">
        <v>0</v>
      </c>
      <c r="AB31" s="199">
        <v>0</v>
      </c>
      <c r="AC31" s="199">
        <v>0</v>
      </c>
      <c r="AD31" s="199">
        <v>0</v>
      </c>
      <c r="AE31" s="199">
        <v>0</v>
      </c>
      <c r="AF31" s="199">
        <v>0</v>
      </c>
      <c r="AG31" s="199">
        <v>0</v>
      </c>
      <c r="AH31" s="199">
        <v>0</v>
      </c>
      <c r="AI31" s="139">
        <f t="shared" si="0"/>
        <v>9</v>
      </c>
      <c r="AJ31" s="140">
        <v>49.64</v>
      </c>
      <c r="AK31" s="139"/>
      <c r="AL31" s="139"/>
      <c r="AM31" s="141"/>
      <c r="AN31" s="139"/>
      <c r="AO31" s="201"/>
      <c r="AP31" s="201"/>
    </row>
    <row r="32" spans="1:358" s="137" customFormat="1" ht="15" customHeight="1" x14ac:dyDescent="0.4">
      <c r="A32" s="136">
        <v>53</v>
      </c>
      <c r="B32" s="136" t="s">
        <v>71</v>
      </c>
      <c r="C32" s="137" t="s">
        <v>70</v>
      </c>
      <c r="D32" s="136" t="s">
        <v>69</v>
      </c>
      <c r="E32" s="136" t="s">
        <v>72</v>
      </c>
      <c r="F32" s="164" t="s">
        <v>333</v>
      </c>
      <c r="G32" s="165">
        <f>1106.9152+4.052666</f>
        <v>1110.967866</v>
      </c>
      <c r="H32" s="164">
        <v>1</v>
      </c>
      <c r="I32" s="164">
        <v>0</v>
      </c>
      <c r="J32" s="164">
        <v>0</v>
      </c>
      <c r="K32" s="164">
        <v>0</v>
      </c>
      <c r="L32" s="164">
        <v>1</v>
      </c>
      <c r="M32" s="164">
        <v>0</v>
      </c>
      <c r="N32" s="164">
        <v>1</v>
      </c>
      <c r="O32" s="164">
        <v>0</v>
      </c>
      <c r="P32" s="164">
        <v>1</v>
      </c>
      <c r="Q32" s="164">
        <v>1</v>
      </c>
      <c r="R32" s="164">
        <v>0</v>
      </c>
      <c r="S32" s="164">
        <v>2</v>
      </c>
      <c r="T32" s="164">
        <v>0</v>
      </c>
      <c r="U32" s="164">
        <v>1</v>
      </c>
      <c r="V32" s="164">
        <v>1</v>
      </c>
      <c r="W32" s="164">
        <v>0</v>
      </c>
      <c r="X32" s="164">
        <v>5</v>
      </c>
      <c r="Y32" s="164">
        <v>0</v>
      </c>
      <c r="Z32" s="164">
        <v>4</v>
      </c>
      <c r="AA32" s="164">
        <v>0</v>
      </c>
      <c r="AB32" s="164">
        <v>0</v>
      </c>
      <c r="AC32" s="164">
        <v>3</v>
      </c>
      <c r="AD32" s="164">
        <v>2</v>
      </c>
      <c r="AE32" s="164">
        <v>2</v>
      </c>
      <c r="AF32" s="164">
        <v>1</v>
      </c>
      <c r="AG32" s="164">
        <v>1</v>
      </c>
      <c r="AH32" s="164">
        <v>0</v>
      </c>
      <c r="AI32" s="164">
        <f t="shared" si="0"/>
        <v>27</v>
      </c>
      <c r="AJ32" s="165">
        <f>1106.9152+4.052666</f>
        <v>1110.967866</v>
      </c>
      <c r="AK32" s="164">
        <v>1118</v>
      </c>
      <c r="AL32" s="166" t="s">
        <v>190</v>
      </c>
      <c r="AM32" s="167">
        <v>2000000</v>
      </c>
      <c r="AN32" s="166" t="s">
        <v>195</v>
      </c>
      <c r="AO32" s="166" t="s">
        <v>192</v>
      </c>
      <c r="AP32" s="164" t="s">
        <v>193</v>
      </c>
    </row>
    <row r="33" spans="1:358" s="137" customFormat="1" ht="15" customHeight="1" x14ac:dyDescent="0.4">
      <c r="A33" s="136"/>
      <c r="B33" s="136"/>
      <c r="C33" s="137" t="s">
        <v>70</v>
      </c>
      <c r="D33" s="136" t="s">
        <v>69</v>
      </c>
      <c r="E33" s="136" t="s">
        <v>72</v>
      </c>
      <c r="F33" s="164" t="s">
        <v>334</v>
      </c>
      <c r="G33" s="165">
        <v>535.86360415293802</v>
      </c>
      <c r="H33" s="164">
        <v>1</v>
      </c>
      <c r="I33" s="164">
        <v>1</v>
      </c>
      <c r="J33" s="164">
        <v>1</v>
      </c>
      <c r="K33" s="164">
        <v>1</v>
      </c>
      <c r="L33" s="164">
        <v>1</v>
      </c>
      <c r="M33" s="164">
        <v>0</v>
      </c>
      <c r="N33" s="164">
        <v>1</v>
      </c>
      <c r="O33" s="164">
        <v>0</v>
      </c>
      <c r="P33" s="164">
        <v>1</v>
      </c>
      <c r="Q33" s="164">
        <v>1</v>
      </c>
      <c r="R33" s="164">
        <v>0</v>
      </c>
      <c r="S33" s="164">
        <v>2</v>
      </c>
      <c r="T33" s="164">
        <v>0</v>
      </c>
      <c r="U33" s="164">
        <v>1</v>
      </c>
      <c r="V33" s="164">
        <v>1</v>
      </c>
      <c r="W33" s="164">
        <v>0</v>
      </c>
      <c r="X33" s="164">
        <v>5</v>
      </c>
      <c r="Y33" s="164">
        <v>0</v>
      </c>
      <c r="Z33" s="164">
        <v>4</v>
      </c>
      <c r="AA33" s="164">
        <v>0</v>
      </c>
      <c r="AB33" s="164">
        <v>0</v>
      </c>
      <c r="AC33" s="164">
        <v>3</v>
      </c>
      <c r="AD33" s="164">
        <v>2</v>
      </c>
      <c r="AE33" s="164">
        <v>2</v>
      </c>
      <c r="AF33" s="164">
        <v>1</v>
      </c>
      <c r="AG33" s="164">
        <v>1</v>
      </c>
      <c r="AH33" s="164">
        <v>0</v>
      </c>
      <c r="AI33" s="164">
        <f t="shared" ref="AI33:AI60" si="1">H33+I33+J33+K33+L33+M33+N33+O33+P33+Q33+R33+S33+T33+U33+V33+W33+X33+Y33+Z33+AA33+AB33+AC33+AD33+AE33+AF33+AG33-AH33</f>
        <v>30</v>
      </c>
      <c r="AJ33" s="165">
        <v>535.86360415293802</v>
      </c>
      <c r="AK33" s="164">
        <v>541</v>
      </c>
      <c r="AL33" s="166" t="s">
        <v>190</v>
      </c>
      <c r="AM33" s="167">
        <v>2000000</v>
      </c>
      <c r="AN33" s="166" t="s">
        <v>196</v>
      </c>
      <c r="AO33" s="166" t="s">
        <v>192</v>
      </c>
      <c r="AP33" s="164" t="s">
        <v>194</v>
      </c>
    </row>
    <row r="34" spans="1:358" s="137" customFormat="1" ht="15" customHeight="1" x14ac:dyDescent="0.4">
      <c r="A34" s="136">
        <v>54</v>
      </c>
      <c r="B34" s="136" t="s">
        <v>73</v>
      </c>
      <c r="C34" s="137" t="s">
        <v>70</v>
      </c>
      <c r="D34" s="136" t="s">
        <v>69</v>
      </c>
      <c r="E34" s="136" t="s">
        <v>74</v>
      </c>
      <c r="F34" s="152" t="s">
        <v>335</v>
      </c>
      <c r="G34" s="151">
        <v>325.15599079719402</v>
      </c>
      <c r="H34" s="152">
        <v>0</v>
      </c>
      <c r="I34" s="152">
        <v>1</v>
      </c>
      <c r="J34" s="152">
        <v>1</v>
      </c>
      <c r="K34" s="152">
        <v>1</v>
      </c>
      <c r="L34" s="152">
        <v>1</v>
      </c>
      <c r="M34" s="152">
        <v>1</v>
      </c>
      <c r="N34" s="152">
        <v>0</v>
      </c>
      <c r="O34" s="152">
        <v>0</v>
      </c>
      <c r="P34" s="152">
        <v>1</v>
      </c>
      <c r="Q34" s="152">
        <v>1</v>
      </c>
      <c r="R34" s="152">
        <v>0</v>
      </c>
      <c r="S34" s="152">
        <v>2</v>
      </c>
      <c r="T34" s="152">
        <v>0</v>
      </c>
      <c r="U34" s="152">
        <v>1</v>
      </c>
      <c r="V34" s="152">
        <v>1</v>
      </c>
      <c r="W34" s="152">
        <v>0</v>
      </c>
      <c r="X34" s="152">
        <v>0</v>
      </c>
      <c r="Y34" s="152">
        <v>0</v>
      </c>
      <c r="Z34" s="152">
        <v>4</v>
      </c>
      <c r="AA34" s="152">
        <v>0</v>
      </c>
      <c r="AB34" s="152">
        <v>0</v>
      </c>
      <c r="AC34" s="152">
        <v>0</v>
      </c>
      <c r="AD34" s="152">
        <v>2</v>
      </c>
      <c r="AE34" s="152">
        <v>2</v>
      </c>
      <c r="AF34" s="152">
        <v>1</v>
      </c>
      <c r="AG34" s="152">
        <v>1</v>
      </c>
      <c r="AH34" s="152">
        <v>0</v>
      </c>
      <c r="AI34" s="139">
        <f t="shared" si="1"/>
        <v>21</v>
      </c>
      <c r="AJ34" s="151">
        <v>325.15599079719402</v>
      </c>
      <c r="AK34" s="152">
        <v>328</v>
      </c>
      <c r="AL34" s="168" t="s">
        <v>190</v>
      </c>
      <c r="AM34" s="169">
        <v>2000000</v>
      </c>
      <c r="AN34" s="168" t="s">
        <v>191</v>
      </c>
      <c r="AO34" s="170" t="s">
        <v>192</v>
      </c>
      <c r="AP34" s="152" t="s">
        <v>194</v>
      </c>
    </row>
    <row r="35" spans="1:358" s="137" customFormat="1" ht="15" customHeight="1" x14ac:dyDescent="0.4">
      <c r="A35" s="136"/>
      <c r="B35" s="136"/>
      <c r="C35" s="137" t="s">
        <v>70</v>
      </c>
      <c r="D35" s="136" t="s">
        <v>69</v>
      </c>
      <c r="E35" s="136" t="s">
        <v>74</v>
      </c>
      <c r="F35" s="152" t="s">
        <v>336</v>
      </c>
      <c r="G35" s="151">
        <v>732.25260019092696</v>
      </c>
      <c r="H35" s="152">
        <v>0</v>
      </c>
      <c r="I35" s="152">
        <v>1</v>
      </c>
      <c r="J35" s="152">
        <v>1</v>
      </c>
      <c r="K35" s="152">
        <v>1</v>
      </c>
      <c r="L35" s="152">
        <v>1</v>
      </c>
      <c r="M35" s="171">
        <v>0</v>
      </c>
      <c r="N35" s="171">
        <v>0</v>
      </c>
      <c r="O35" s="152">
        <v>0</v>
      </c>
      <c r="P35" s="152">
        <v>1</v>
      </c>
      <c r="Q35" s="152">
        <v>1</v>
      </c>
      <c r="R35" s="152">
        <v>0</v>
      </c>
      <c r="S35" s="152">
        <v>2</v>
      </c>
      <c r="T35" s="152">
        <v>0</v>
      </c>
      <c r="U35" s="152">
        <v>1</v>
      </c>
      <c r="V35" s="152">
        <v>1</v>
      </c>
      <c r="W35" s="152">
        <v>0</v>
      </c>
      <c r="X35" s="152">
        <v>5</v>
      </c>
      <c r="Y35" s="152">
        <v>0</v>
      </c>
      <c r="Z35" s="152">
        <v>4</v>
      </c>
      <c r="AA35" s="152">
        <v>0</v>
      </c>
      <c r="AB35" s="152">
        <v>0</v>
      </c>
      <c r="AC35" s="152">
        <v>3</v>
      </c>
      <c r="AD35" s="152">
        <v>2</v>
      </c>
      <c r="AE35" s="152">
        <v>2</v>
      </c>
      <c r="AF35" s="152">
        <v>1</v>
      </c>
      <c r="AG35" s="152">
        <v>1</v>
      </c>
      <c r="AH35" s="152">
        <v>0</v>
      </c>
      <c r="AI35" s="139">
        <f t="shared" si="1"/>
        <v>28</v>
      </c>
      <c r="AJ35" s="151">
        <v>732.25260019092696</v>
      </c>
      <c r="AK35" s="152">
        <v>188</v>
      </c>
      <c r="AL35" s="168" t="s">
        <v>190</v>
      </c>
      <c r="AM35" s="169">
        <v>2000000</v>
      </c>
      <c r="AN35" s="168" t="s">
        <v>191</v>
      </c>
      <c r="AO35" s="170" t="s">
        <v>192</v>
      </c>
      <c r="AP35" s="152" t="s">
        <v>194</v>
      </c>
    </row>
    <row r="36" spans="1:358" s="137" customFormat="1" ht="15" customHeight="1" x14ac:dyDescent="0.4">
      <c r="A36" s="136"/>
      <c r="B36" s="136"/>
      <c r="C36" s="137" t="s">
        <v>70</v>
      </c>
      <c r="D36" s="136" t="s">
        <v>69</v>
      </c>
      <c r="E36" s="136" t="s">
        <v>74</v>
      </c>
      <c r="F36" s="152" t="s">
        <v>337</v>
      </c>
      <c r="G36" s="151">
        <v>819.20379920242203</v>
      </c>
      <c r="H36" s="152">
        <v>0</v>
      </c>
      <c r="I36" s="152">
        <v>1</v>
      </c>
      <c r="J36" s="152">
        <v>1</v>
      </c>
      <c r="K36" s="152">
        <v>1</v>
      </c>
      <c r="L36" s="152">
        <v>1</v>
      </c>
      <c r="M36" s="171">
        <v>0</v>
      </c>
      <c r="N36" s="171">
        <v>1</v>
      </c>
      <c r="O36" s="152">
        <v>0</v>
      </c>
      <c r="P36" s="152">
        <v>1</v>
      </c>
      <c r="Q36" s="152">
        <v>1</v>
      </c>
      <c r="R36" s="152">
        <v>0</v>
      </c>
      <c r="S36" s="152">
        <v>2</v>
      </c>
      <c r="T36" s="152">
        <v>0</v>
      </c>
      <c r="U36" s="152">
        <v>1</v>
      </c>
      <c r="V36" s="152">
        <v>1</v>
      </c>
      <c r="W36" s="152">
        <v>0</v>
      </c>
      <c r="X36" s="152">
        <v>0</v>
      </c>
      <c r="Y36" s="152">
        <v>0</v>
      </c>
      <c r="Z36" s="152">
        <v>4</v>
      </c>
      <c r="AA36" s="152">
        <v>0</v>
      </c>
      <c r="AB36" s="152">
        <v>0</v>
      </c>
      <c r="AC36" s="152">
        <v>0</v>
      </c>
      <c r="AD36" s="152">
        <v>2</v>
      </c>
      <c r="AE36" s="152">
        <v>2</v>
      </c>
      <c r="AF36" s="152">
        <v>1</v>
      </c>
      <c r="AG36" s="152">
        <v>1</v>
      </c>
      <c r="AH36" s="152">
        <v>0</v>
      </c>
      <c r="AI36" s="139">
        <f t="shared" si="1"/>
        <v>21</v>
      </c>
      <c r="AJ36" s="151">
        <v>819.20379920242203</v>
      </c>
      <c r="AK36" s="152">
        <v>827</v>
      </c>
      <c r="AL36" s="168" t="s">
        <v>190</v>
      </c>
      <c r="AM36" s="169">
        <v>2000000</v>
      </c>
      <c r="AN36" s="168" t="s">
        <v>191</v>
      </c>
      <c r="AO36" s="170" t="s">
        <v>192</v>
      </c>
      <c r="AP36" s="152" t="s">
        <v>194</v>
      </c>
    </row>
    <row r="37" spans="1:358" s="137" customFormat="1" ht="15" customHeight="1" x14ac:dyDescent="0.4">
      <c r="A37" s="136">
        <v>55</v>
      </c>
      <c r="B37" s="136" t="s">
        <v>75</v>
      </c>
      <c r="C37" s="137" t="s">
        <v>70</v>
      </c>
      <c r="D37" s="136" t="s">
        <v>69</v>
      </c>
      <c r="E37" s="136" t="s">
        <v>76</v>
      </c>
      <c r="F37" s="152" t="s">
        <v>338</v>
      </c>
      <c r="G37" s="151">
        <v>973.169758458351</v>
      </c>
      <c r="H37" s="152">
        <v>1</v>
      </c>
      <c r="I37" s="152">
        <v>1</v>
      </c>
      <c r="J37" s="152">
        <v>1</v>
      </c>
      <c r="K37" s="152">
        <v>1</v>
      </c>
      <c r="L37" s="152">
        <v>1</v>
      </c>
      <c r="M37" s="152">
        <v>0</v>
      </c>
      <c r="N37" s="152">
        <v>1</v>
      </c>
      <c r="O37" s="152">
        <v>0</v>
      </c>
      <c r="P37" s="152">
        <v>0</v>
      </c>
      <c r="Q37" s="152">
        <v>1</v>
      </c>
      <c r="R37" s="152">
        <v>0</v>
      </c>
      <c r="S37" s="152">
        <v>2</v>
      </c>
      <c r="T37" s="152">
        <v>0</v>
      </c>
      <c r="U37" s="152">
        <v>1</v>
      </c>
      <c r="V37" s="152">
        <v>1</v>
      </c>
      <c r="W37" s="152">
        <v>0</v>
      </c>
      <c r="X37" s="152">
        <v>5</v>
      </c>
      <c r="Y37" s="152">
        <v>5</v>
      </c>
      <c r="Z37" s="152">
        <v>4</v>
      </c>
      <c r="AA37" s="152">
        <v>0</v>
      </c>
      <c r="AB37" s="152">
        <v>0</v>
      </c>
      <c r="AC37" s="152">
        <v>3</v>
      </c>
      <c r="AD37" s="152">
        <v>2</v>
      </c>
      <c r="AE37" s="152">
        <v>2</v>
      </c>
      <c r="AF37" s="152">
        <v>1</v>
      </c>
      <c r="AG37" s="152">
        <v>1</v>
      </c>
      <c r="AH37" s="152">
        <v>0</v>
      </c>
      <c r="AI37" s="139">
        <f t="shared" si="1"/>
        <v>34</v>
      </c>
      <c r="AJ37" s="151">
        <v>973.169758458351</v>
      </c>
      <c r="AK37" s="152">
        <v>982</v>
      </c>
      <c r="AL37" s="168" t="s">
        <v>190</v>
      </c>
      <c r="AM37" s="169">
        <v>2000000</v>
      </c>
      <c r="AN37" s="168" t="s">
        <v>191</v>
      </c>
      <c r="AO37" s="170" t="s">
        <v>192</v>
      </c>
      <c r="AP37" s="152" t="s">
        <v>194</v>
      </c>
    </row>
    <row r="38" spans="1:358" s="137" customFormat="1" ht="15" customHeight="1" x14ac:dyDescent="0.4">
      <c r="A38" s="136"/>
      <c r="B38" s="136"/>
      <c r="C38" s="137" t="s">
        <v>70</v>
      </c>
      <c r="D38" s="136" t="s">
        <v>69</v>
      </c>
      <c r="E38" s="136" t="s">
        <v>76</v>
      </c>
      <c r="F38" s="152" t="s">
        <v>339</v>
      </c>
      <c r="G38" s="151">
        <v>69.730961103248305</v>
      </c>
      <c r="H38" s="152">
        <v>1</v>
      </c>
      <c r="I38" s="152">
        <v>0</v>
      </c>
      <c r="J38" s="152">
        <v>1</v>
      </c>
      <c r="K38" s="152">
        <v>1</v>
      </c>
      <c r="L38" s="152">
        <v>1</v>
      </c>
      <c r="M38" s="152">
        <v>0</v>
      </c>
      <c r="N38" s="152">
        <v>1</v>
      </c>
      <c r="O38" s="152">
        <v>0</v>
      </c>
      <c r="P38" s="152">
        <v>0</v>
      </c>
      <c r="Q38" s="152">
        <v>0</v>
      </c>
      <c r="R38" s="152">
        <v>0</v>
      </c>
      <c r="S38" s="152">
        <v>2</v>
      </c>
      <c r="T38" s="152">
        <v>0</v>
      </c>
      <c r="U38" s="152">
        <v>1</v>
      </c>
      <c r="V38" s="152">
        <v>1</v>
      </c>
      <c r="W38" s="152">
        <v>0</v>
      </c>
      <c r="X38" s="152">
        <v>0</v>
      </c>
      <c r="Y38" s="152">
        <v>0</v>
      </c>
      <c r="Z38" s="152">
        <v>4</v>
      </c>
      <c r="AA38" s="152">
        <v>0</v>
      </c>
      <c r="AB38" s="152">
        <v>0</v>
      </c>
      <c r="AC38" s="152">
        <v>0</v>
      </c>
      <c r="AD38" s="152">
        <v>2</v>
      </c>
      <c r="AE38" s="152">
        <v>2</v>
      </c>
      <c r="AF38" s="152">
        <v>1</v>
      </c>
      <c r="AG38" s="152">
        <v>1</v>
      </c>
      <c r="AH38" s="152">
        <v>0</v>
      </c>
      <c r="AI38" s="139">
        <f t="shared" si="1"/>
        <v>19</v>
      </c>
      <c r="AJ38" s="151">
        <v>69.730961103248305</v>
      </c>
      <c r="AK38" s="152">
        <v>24.7</v>
      </c>
      <c r="AL38" s="168" t="s">
        <v>190</v>
      </c>
      <c r="AM38" s="169">
        <v>2000000</v>
      </c>
      <c r="AN38" s="168" t="s">
        <v>191</v>
      </c>
      <c r="AO38" s="170" t="s">
        <v>192</v>
      </c>
      <c r="AP38" s="152" t="s">
        <v>194</v>
      </c>
    </row>
    <row r="39" spans="1:358" s="137" customFormat="1" ht="15" customHeight="1" x14ac:dyDescent="0.4">
      <c r="A39" s="136">
        <v>56</v>
      </c>
      <c r="B39" s="136" t="s">
        <v>77</v>
      </c>
      <c r="C39" s="137" t="s">
        <v>70</v>
      </c>
      <c r="D39" s="136" t="s">
        <v>69</v>
      </c>
      <c r="E39" s="136" t="s">
        <v>78</v>
      </c>
      <c r="F39" s="152" t="s">
        <v>340</v>
      </c>
      <c r="G39" s="151">
        <v>161.724823740365</v>
      </c>
      <c r="H39" s="152">
        <v>1</v>
      </c>
      <c r="I39" s="152">
        <v>1</v>
      </c>
      <c r="J39" s="152">
        <v>1</v>
      </c>
      <c r="K39" s="152">
        <v>1</v>
      </c>
      <c r="L39" s="152">
        <v>1</v>
      </c>
      <c r="M39" s="152">
        <v>0</v>
      </c>
      <c r="N39" s="152">
        <v>0</v>
      </c>
      <c r="O39" s="152">
        <v>0</v>
      </c>
      <c r="P39" s="152">
        <v>0</v>
      </c>
      <c r="Q39" s="152">
        <v>0</v>
      </c>
      <c r="R39" s="152">
        <v>0</v>
      </c>
      <c r="S39" s="152">
        <v>2</v>
      </c>
      <c r="T39" s="152">
        <v>0</v>
      </c>
      <c r="U39" s="152">
        <v>1</v>
      </c>
      <c r="V39" s="152">
        <v>1</v>
      </c>
      <c r="W39" s="152">
        <v>0</v>
      </c>
      <c r="X39" s="152">
        <v>0</v>
      </c>
      <c r="Y39" s="152">
        <v>0</v>
      </c>
      <c r="Z39" s="152">
        <v>4</v>
      </c>
      <c r="AA39" s="152">
        <v>0</v>
      </c>
      <c r="AB39" s="152">
        <v>0</v>
      </c>
      <c r="AC39" s="152">
        <v>0</v>
      </c>
      <c r="AD39" s="152">
        <v>2</v>
      </c>
      <c r="AE39" s="152">
        <v>2</v>
      </c>
      <c r="AF39" s="152">
        <v>1</v>
      </c>
      <c r="AG39" s="152">
        <v>1</v>
      </c>
      <c r="AH39" s="152">
        <v>0</v>
      </c>
      <c r="AI39" s="139">
        <f t="shared" si="1"/>
        <v>19</v>
      </c>
      <c r="AJ39" s="151">
        <v>161.724823740365</v>
      </c>
      <c r="AK39" s="152">
        <v>163</v>
      </c>
      <c r="AL39" s="168" t="s">
        <v>190</v>
      </c>
      <c r="AM39" s="169">
        <v>2000000</v>
      </c>
      <c r="AN39" s="168" t="s">
        <v>191</v>
      </c>
      <c r="AO39" s="170" t="s">
        <v>192</v>
      </c>
      <c r="AP39" s="152" t="s">
        <v>194</v>
      </c>
    </row>
    <row r="40" spans="1:358" s="137" customFormat="1" ht="15" customHeight="1" x14ac:dyDescent="0.4">
      <c r="A40" s="136">
        <v>57</v>
      </c>
      <c r="B40" s="136" t="s">
        <v>79</v>
      </c>
      <c r="C40" s="137" t="s">
        <v>70</v>
      </c>
      <c r="D40" s="136" t="s">
        <v>80</v>
      </c>
      <c r="E40" s="136" t="s">
        <v>81</v>
      </c>
      <c r="F40" s="152" t="s">
        <v>341</v>
      </c>
      <c r="G40" s="151">
        <v>587.25848414799395</v>
      </c>
      <c r="H40" s="152">
        <v>1</v>
      </c>
      <c r="I40" s="152">
        <v>1</v>
      </c>
      <c r="J40" s="152">
        <v>1</v>
      </c>
      <c r="K40" s="152">
        <v>1</v>
      </c>
      <c r="L40" s="152">
        <v>1</v>
      </c>
      <c r="M40" s="152">
        <v>1</v>
      </c>
      <c r="N40" s="152">
        <v>1</v>
      </c>
      <c r="O40" s="152">
        <v>0</v>
      </c>
      <c r="P40" s="152">
        <v>0</v>
      </c>
      <c r="Q40" s="152">
        <v>1</v>
      </c>
      <c r="R40" s="152">
        <v>0</v>
      </c>
      <c r="S40" s="152">
        <v>2</v>
      </c>
      <c r="T40" s="152">
        <v>0</v>
      </c>
      <c r="U40" s="152">
        <v>1</v>
      </c>
      <c r="V40" s="152">
        <v>1</v>
      </c>
      <c r="W40" s="152">
        <v>0</v>
      </c>
      <c r="X40" s="152">
        <v>0</v>
      </c>
      <c r="Y40" s="152">
        <v>0</v>
      </c>
      <c r="Z40" s="152">
        <v>4</v>
      </c>
      <c r="AA40" s="152">
        <v>0</v>
      </c>
      <c r="AB40" s="152">
        <v>0</v>
      </c>
      <c r="AC40" s="152">
        <v>0</v>
      </c>
      <c r="AD40" s="152">
        <v>2</v>
      </c>
      <c r="AE40" s="152">
        <v>2</v>
      </c>
      <c r="AF40" s="152">
        <v>1</v>
      </c>
      <c r="AG40" s="152">
        <v>1</v>
      </c>
      <c r="AH40" s="152">
        <v>0</v>
      </c>
      <c r="AI40" s="139">
        <f t="shared" si="1"/>
        <v>22</v>
      </c>
      <c r="AJ40" s="151">
        <v>587.25848414799395</v>
      </c>
      <c r="AK40" s="152">
        <v>592</v>
      </c>
      <c r="AL40" s="168" t="s">
        <v>190</v>
      </c>
      <c r="AM40" s="169">
        <v>2000000</v>
      </c>
      <c r="AN40" s="168" t="s">
        <v>191</v>
      </c>
      <c r="AO40" s="170" t="s">
        <v>192</v>
      </c>
      <c r="AP40" s="152" t="s">
        <v>194</v>
      </c>
    </row>
    <row r="41" spans="1:358" ht="15" customHeight="1" x14ac:dyDescent="0.4">
      <c r="A41" s="24">
        <v>44</v>
      </c>
      <c r="B41" s="24" t="s">
        <v>66</v>
      </c>
      <c r="C41" s="24" t="s">
        <v>12</v>
      </c>
      <c r="D41" s="24" t="s">
        <v>67</v>
      </c>
      <c r="E41" s="24" t="s">
        <v>68</v>
      </c>
      <c r="F41" s="62" t="s">
        <v>258</v>
      </c>
      <c r="G41" s="216">
        <v>71363.08</v>
      </c>
      <c r="H41" s="62">
        <v>1</v>
      </c>
      <c r="I41" s="62">
        <v>1</v>
      </c>
      <c r="J41" s="62">
        <v>1</v>
      </c>
      <c r="K41" s="62">
        <v>1</v>
      </c>
      <c r="L41" s="62">
        <v>1</v>
      </c>
      <c r="M41" s="62">
        <v>1</v>
      </c>
      <c r="N41" s="62">
        <v>1</v>
      </c>
      <c r="O41" s="62">
        <v>0</v>
      </c>
      <c r="P41" s="62">
        <v>1</v>
      </c>
      <c r="Q41" s="62">
        <v>1</v>
      </c>
      <c r="R41" s="62">
        <v>2</v>
      </c>
      <c r="S41" s="62">
        <v>2</v>
      </c>
      <c r="T41" s="62">
        <v>2</v>
      </c>
      <c r="U41" s="62">
        <v>1</v>
      </c>
      <c r="V41" s="62">
        <v>1</v>
      </c>
      <c r="W41" s="62">
        <v>1</v>
      </c>
      <c r="X41" s="66">
        <v>5</v>
      </c>
      <c r="Y41" s="62">
        <v>0</v>
      </c>
      <c r="Z41" s="62">
        <v>4</v>
      </c>
      <c r="AA41" s="62">
        <v>0</v>
      </c>
      <c r="AB41" s="62">
        <v>0</v>
      </c>
      <c r="AC41" s="62">
        <v>0</v>
      </c>
      <c r="AD41" s="62">
        <v>2</v>
      </c>
      <c r="AE41" s="62">
        <v>2</v>
      </c>
      <c r="AF41" s="62">
        <v>0</v>
      </c>
      <c r="AG41" s="62">
        <v>0</v>
      </c>
      <c r="AH41" s="62">
        <v>0</v>
      </c>
      <c r="AI41" s="62">
        <f t="shared" si="1"/>
        <v>31</v>
      </c>
      <c r="AJ41" s="126">
        <v>71363.08</v>
      </c>
      <c r="AK41" s="62"/>
      <c r="AL41" s="62"/>
      <c r="AM41" s="63"/>
      <c r="AN41" s="62"/>
      <c r="AO41" s="62"/>
      <c r="AP41" s="62"/>
      <c r="AQ41" s="23"/>
    </row>
    <row r="42" spans="1:358" s="111" customFormat="1" x14ac:dyDescent="0.4">
      <c r="A42" s="104">
        <v>87</v>
      </c>
      <c r="B42" s="104" t="s">
        <v>90</v>
      </c>
      <c r="C42" s="105" t="s">
        <v>86</v>
      </c>
      <c r="D42" s="104" t="s">
        <v>89</v>
      </c>
      <c r="E42" s="104" t="s">
        <v>91</v>
      </c>
      <c r="F42" s="106" t="s">
        <v>259</v>
      </c>
      <c r="G42" s="128">
        <f>157.08+8.42</f>
        <v>165.5</v>
      </c>
      <c r="H42" s="106">
        <v>1</v>
      </c>
      <c r="I42" s="106">
        <v>1</v>
      </c>
      <c r="J42" s="106">
        <v>1</v>
      </c>
      <c r="K42" s="106">
        <v>1</v>
      </c>
      <c r="L42" s="106">
        <v>1</v>
      </c>
      <c r="M42" s="106">
        <v>0</v>
      </c>
      <c r="N42" s="106">
        <v>1</v>
      </c>
      <c r="O42" s="106">
        <v>0</v>
      </c>
      <c r="P42" s="106">
        <v>1</v>
      </c>
      <c r="Q42" s="106">
        <v>1</v>
      </c>
      <c r="R42" s="106">
        <v>2</v>
      </c>
      <c r="S42" s="106">
        <v>2</v>
      </c>
      <c r="T42" s="107">
        <v>2</v>
      </c>
      <c r="U42" s="106">
        <v>1</v>
      </c>
      <c r="V42" s="106">
        <v>1</v>
      </c>
      <c r="W42" s="106">
        <v>1</v>
      </c>
      <c r="X42" s="108">
        <v>5</v>
      </c>
      <c r="Y42" s="106">
        <v>0</v>
      </c>
      <c r="Z42" s="106">
        <v>4</v>
      </c>
      <c r="AA42" s="106">
        <v>0</v>
      </c>
      <c r="AB42" s="106">
        <v>0</v>
      </c>
      <c r="AC42" s="106">
        <v>0</v>
      </c>
      <c r="AD42" s="106">
        <v>2</v>
      </c>
      <c r="AE42" s="106">
        <v>2</v>
      </c>
      <c r="AF42" s="106">
        <v>0</v>
      </c>
      <c r="AG42" s="106">
        <v>0</v>
      </c>
      <c r="AH42" s="106">
        <v>0</v>
      </c>
      <c r="AI42" s="106">
        <f t="shared" si="1"/>
        <v>30</v>
      </c>
      <c r="AJ42" s="128">
        <f>157.08+8.42</f>
        <v>165.5</v>
      </c>
      <c r="AK42" s="106"/>
      <c r="AL42" s="106"/>
      <c r="AM42" s="109"/>
      <c r="AN42" s="106"/>
      <c r="AO42" s="110"/>
      <c r="AP42" s="110"/>
      <c r="AR42" s="112"/>
      <c r="AS42" s="112"/>
      <c r="AT42" s="112"/>
      <c r="AU42" s="112"/>
    </row>
    <row r="43" spans="1:358" s="37" customFormat="1" ht="15" customHeight="1" x14ac:dyDescent="0.4">
      <c r="A43" s="34">
        <v>90</v>
      </c>
      <c r="B43" s="34" t="s">
        <v>92</v>
      </c>
      <c r="C43" s="33" t="s">
        <v>86</v>
      </c>
      <c r="D43" s="34" t="s">
        <v>89</v>
      </c>
      <c r="E43" s="34" t="s">
        <v>93</v>
      </c>
      <c r="F43" s="48" t="s">
        <v>260</v>
      </c>
      <c r="G43" s="122">
        <v>4.5000025756131497E-2</v>
      </c>
      <c r="H43" s="48">
        <v>0</v>
      </c>
      <c r="I43" s="48">
        <v>0</v>
      </c>
      <c r="J43" s="48">
        <v>0</v>
      </c>
      <c r="K43" s="48">
        <v>0</v>
      </c>
      <c r="L43" s="48">
        <v>1</v>
      </c>
      <c r="M43" s="48">
        <v>0</v>
      </c>
      <c r="N43" s="48">
        <v>0</v>
      </c>
      <c r="O43" s="48">
        <v>0</v>
      </c>
      <c r="P43" s="48">
        <v>1</v>
      </c>
      <c r="Q43" s="48">
        <v>0</v>
      </c>
      <c r="R43" s="48">
        <v>0</v>
      </c>
      <c r="S43" s="48">
        <v>2</v>
      </c>
      <c r="T43" s="48">
        <v>0</v>
      </c>
      <c r="U43" s="79">
        <v>0</v>
      </c>
      <c r="V43" s="79">
        <v>0</v>
      </c>
      <c r="W43" s="79">
        <v>0</v>
      </c>
      <c r="X43" s="79">
        <v>0</v>
      </c>
      <c r="Y43" s="79">
        <v>0</v>
      </c>
      <c r="Z43" s="79">
        <v>0</v>
      </c>
      <c r="AA43" s="79">
        <v>0</v>
      </c>
      <c r="AB43" s="79">
        <v>0</v>
      </c>
      <c r="AC43" s="79">
        <v>0</v>
      </c>
      <c r="AD43" s="79">
        <v>0</v>
      </c>
      <c r="AE43" s="79">
        <v>0</v>
      </c>
      <c r="AF43" s="79">
        <v>0</v>
      </c>
      <c r="AG43" s="79">
        <v>0</v>
      </c>
      <c r="AH43" s="79">
        <v>0</v>
      </c>
      <c r="AI43" s="49">
        <f t="shared" si="1"/>
        <v>4</v>
      </c>
      <c r="AJ43" s="122">
        <v>4.5000025756131497E-2</v>
      </c>
      <c r="AK43" s="48"/>
      <c r="AL43" s="48"/>
      <c r="AM43" s="50"/>
      <c r="AN43" s="48"/>
      <c r="AO43" s="79"/>
      <c r="AP43" s="79"/>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c r="IU43" s="1"/>
      <c r="IV43" s="1"/>
      <c r="IW43" s="1"/>
      <c r="IX43" s="1"/>
      <c r="IY43" s="1"/>
      <c r="IZ43" s="1"/>
      <c r="JA43" s="1"/>
      <c r="JB43" s="1"/>
      <c r="JC43" s="1"/>
      <c r="JD43" s="1"/>
      <c r="JE43" s="1"/>
      <c r="JF43" s="1"/>
      <c r="JG43" s="1"/>
      <c r="JH43" s="1"/>
      <c r="JI43" s="1"/>
      <c r="JJ43" s="1"/>
      <c r="JK43" s="1"/>
      <c r="JL43" s="1"/>
      <c r="JM43" s="1"/>
      <c r="JN43" s="1"/>
      <c r="JO43" s="1"/>
      <c r="JP43" s="1"/>
      <c r="JQ43" s="1"/>
      <c r="JR43" s="1"/>
      <c r="JS43" s="1"/>
      <c r="JT43" s="1"/>
      <c r="JU43" s="1"/>
      <c r="JV43" s="1"/>
      <c r="JW43" s="1"/>
      <c r="JX43" s="1"/>
      <c r="JY43" s="1"/>
      <c r="JZ43" s="1"/>
      <c r="KA43" s="1"/>
      <c r="KB43" s="1"/>
      <c r="KC43" s="1"/>
      <c r="KD43" s="1"/>
      <c r="KE43" s="1"/>
      <c r="KF43" s="1"/>
      <c r="KG43" s="1"/>
      <c r="KH43" s="1"/>
      <c r="KI43" s="1"/>
      <c r="KJ43" s="1"/>
      <c r="KK43" s="1"/>
      <c r="KL43" s="1"/>
      <c r="KM43" s="1"/>
      <c r="KN43" s="1"/>
      <c r="KO43" s="1"/>
      <c r="KP43" s="1"/>
      <c r="KQ43" s="1"/>
      <c r="KR43" s="1"/>
      <c r="KS43" s="1"/>
      <c r="KT43" s="1"/>
      <c r="KU43" s="1"/>
      <c r="KV43" s="1"/>
      <c r="KW43" s="1"/>
      <c r="KX43" s="1"/>
      <c r="KY43" s="1"/>
      <c r="KZ43" s="1"/>
      <c r="LA43" s="1"/>
      <c r="LB43" s="1"/>
      <c r="LC43" s="1"/>
      <c r="LD43" s="1"/>
      <c r="LE43" s="1"/>
      <c r="LF43" s="1"/>
      <c r="LG43" s="1"/>
      <c r="LH43" s="1"/>
      <c r="LI43" s="1"/>
      <c r="LJ43" s="1"/>
      <c r="LK43" s="1"/>
      <c r="LL43" s="1"/>
      <c r="LM43" s="1"/>
      <c r="LN43" s="1"/>
      <c r="LO43" s="1"/>
      <c r="LP43" s="1"/>
      <c r="LQ43" s="1"/>
      <c r="LR43" s="1"/>
      <c r="LS43" s="1"/>
      <c r="LT43" s="1"/>
      <c r="LU43" s="1"/>
      <c r="LV43" s="1"/>
      <c r="LW43" s="1"/>
      <c r="LX43" s="1"/>
      <c r="LY43" s="1"/>
      <c r="LZ43" s="1"/>
      <c r="MA43" s="1"/>
      <c r="MB43" s="1"/>
      <c r="MC43" s="1"/>
      <c r="MD43" s="1"/>
      <c r="ME43" s="1"/>
      <c r="MF43" s="1"/>
      <c r="MG43" s="1"/>
      <c r="MH43" s="1"/>
      <c r="MI43" s="1"/>
      <c r="MJ43" s="1"/>
      <c r="MK43" s="1"/>
      <c r="ML43" s="1"/>
      <c r="MM43" s="1"/>
      <c r="MN43" s="1"/>
      <c r="MO43" s="1"/>
      <c r="MP43" s="1"/>
      <c r="MQ43" s="1"/>
      <c r="MR43" s="1"/>
      <c r="MS43" s="1"/>
      <c r="MT43" s="1"/>
    </row>
    <row r="44" spans="1:358" s="87" customFormat="1" ht="15" customHeight="1" x14ac:dyDescent="0.4">
      <c r="A44" s="89"/>
      <c r="B44" s="89"/>
      <c r="C44" s="94" t="s">
        <v>86</v>
      </c>
      <c r="D44" s="89" t="s">
        <v>89</v>
      </c>
      <c r="E44" s="89" t="s">
        <v>262</v>
      </c>
      <c r="F44" s="92" t="s">
        <v>261</v>
      </c>
      <c r="G44" s="130">
        <v>83.997764396395098</v>
      </c>
      <c r="H44" s="92">
        <v>1</v>
      </c>
      <c r="I44" s="92">
        <v>1</v>
      </c>
      <c r="J44" s="92">
        <v>1</v>
      </c>
      <c r="K44" s="92">
        <v>1</v>
      </c>
      <c r="L44" s="92">
        <v>1</v>
      </c>
      <c r="M44" s="92">
        <v>0</v>
      </c>
      <c r="N44" s="92">
        <v>0</v>
      </c>
      <c r="O44" s="92">
        <v>0</v>
      </c>
      <c r="P44" s="92">
        <v>1</v>
      </c>
      <c r="Q44" s="92">
        <v>1</v>
      </c>
      <c r="R44" s="92">
        <v>0</v>
      </c>
      <c r="S44" s="92">
        <v>2</v>
      </c>
      <c r="T44" s="92">
        <v>0</v>
      </c>
      <c r="U44" s="95">
        <v>0</v>
      </c>
      <c r="V44" s="95">
        <v>0</v>
      </c>
      <c r="W44" s="95">
        <v>0</v>
      </c>
      <c r="X44" s="95">
        <v>0</v>
      </c>
      <c r="Y44" s="95">
        <v>0</v>
      </c>
      <c r="Z44" s="95">
        <v>0</v>
      </c>
      <c r="AA44" s="95">
        <v>0</v>
      </c>
      <c r="AB44" s="95">
        <v>0</v>
      </c>
      <c r="AC44" s="95">
        <v>0</v>
      </c>
      <c r="AD44" s="95">
        <v>0</v>
      </c>
      <c r="AE44" s="95">
        <v>0</v>
      </c>
      <c r="AF44" s="95">
        <v>0</v>
      </c>
      <c r="AG44" s="95">
        <v>0</v>
      </c>
      <c r="AH44" s="95">
        <v>0</v>
      </c>
      <c r="AI44" s="92">
        <f t="shared" si="1"/>
        <v>9</v>
      </c>
      <c r="AJ44" s="130">
        <v>83.997764396395098</v>
      </c>
      <c r="AK44" s="92"/>
      <c r="AL44" s="92"/>
      <c r="AM44" s="93"/>
      <c r="AN44" s="92"/>
      <c r="AO44" s="95"/>
      <c r="AP44" s="95"/>
      <c r="AQ44" s="94"/>
    </row>
    <row r="45" spans="1:358" ht="15" customHeight="1" x14ac:dyDescent="0.4">
      <c r="A45" s="25">
        <v>146</v>
      </c>
      <c r="B45" s="26" t="s">
        <v>125</v>
      </c>
      <c r="C45" s="25" t="s">
        <v>110</v>
      </c>
      <c r="D45" s="26" t="s">
        <v>126</v>
      </c>
      <c r="E45" s="26" t="s">
        <v>127</v>
      </c>
      <c r="F45" s="52" t="s">
        <v>263</v>
      </c>
      <c r="G45" s="124">
        <v>1517.47</v>
      </c>
      <c r="H45" s="52">
        <v>1</v>
      </c>
      <c r="I45" s="52">
        <v>1</v>
      </c>
      <c r="J45" s="52">
        <v>1</v>
      </c>
      <c r="K45" s="52">
        <v>1</v>
      </c>
      <c r="L45" s="52">
        <v>1</v>
      </c>
      <c r="M45" s="52">
        <v>1</v>
      </c>
      <c r="N45" s="52">
        <v>1</v>
      </c>
      <c r="O45" s="52">
        <v>0</v>
      </c>
      <c r="P45" s="52">
        <v>1</v>
      </c>
      <c r="Q45" s="52">
        <v>1</v>
      </c>
      <c r="R45" s="52">
        <v>2</v>
      </c>
      <c r="S45" s="52">
        <v>2</v>
      </c>
      <c r="T45" s="52">
        <v>2</v>
      </c>
      <c r="U45" s="52">
        <v>1</v>
      </c>
      <c r="V45" s="66">
        <v>1</v>
      </c>
      <c r="W45" s="66">
        <v>1</v>
      </c>
      <c r="X45" s="66">
        <v>5</v>
      </c>
      <c r="Y45" s="52">
        <v>0</v>
      </c>
      <c r="Z45" s="52">
        <v>4</v>
      </c>
      <c r="AA45" s="52">
        <v>4</v>
      </c>
      <c r="AB45" s="52">
        <v>0</v>
      </c>
      <c r="AC45" s="52">
        <v>3</v>
      </c>
      <c r="AD45" s="52">
        <v>2</v>
      </c>
      <c r="AE45" s="52">
        <v>2</v>
      </c>
      <c r="AF45" s="52">
        <v>0</v>
      </c>
      <c r="AG45" s="52">
        <v>0</v>
      </c>
      <c r="AH45" s="52">
        <v>0</v>
      </c>
      <c r="AI45" s="62">
        <f t="shared" si="1"/>
        <v>38</v>
      </c>
      <c r="AJ45" s="124">
        <v>1517.47</v>
      </c>
      <c r="AK45" s="52"/>
      <c r="AL45" s="52"/>
      <c r="AM45" s="55"/>
      <c r="AN45" s="52"/>
      <c r="AO45" s="52"/>
      <c r="AP45" s="52"/>
    </row>
    <row r="46" spans="1:358" s="31" customFormat="1" ht="15" customHeight="1" x14ac:dyDescent="0.4">
      <c r="A46" s="25">
        <v>147</v>
      </c>
      <c r="B46" s="26" t="s">
        <v>128</v>
      </c>
      <c r="C46" s="25" t="s">
        <v>110</v>
      </c>
      <c r="D46" s="26" t="s">
        <v>126</v>
      </c>
      <c r="E46" s="26" t="s">
        <v>129</v>
      </c>
      <c r="F46" s="52" t="s">
        <v>264</v>
      </c>
      <c r="G46" s="124">
        <v>635.49</v>
      </c>
      <c r="H46" s="52">
        <v>1</v>
      </c>
      <c r="I46" s="52">
        <v>1</v>
      </c>
      <c r="J46" s="52">
        <v>1</v>
      </c>
      <c r="K46" s="52">
        <v>1</v>
      </c>
      <c r="L46" s="52">
        <v>1</v>
      </c>
      <c r="M46" s="52">
        <v>1</v>
      </c>
      <c r="N46" s="52">
        <v>1</v>
      </c>
      <c r="O46" s="52">
        <v>0</v>
      </c>
      <c r="P46" s="52">
        <v>1</v>
      </c>
      <c r="Q46" s="52">
        <v>0</v>
      </c>
      <c r="R46" s="52">
        <v>2</v>
      </c>
      <c r="S46" s="52">
        <v>2</v>
      </c>
      <c r="T46" s="52">
        <v>0</v>
      </c>
      <c r="U46" s="52">
        <v>0</v>
      </c>
      <c r="V46" s="52">
        <v>0</v>
      </c>
      <c r="W46" s="52">
        <v>0</v>
      </c>
      <c r="X46" s="52">
        <v>0</v>
      </c>
      <c r="Y46" s="52">
        <v>0</v>
      </c>
      <c r="Z46" s="52">
        <v>0</v>
      </c>
      <c r="AA46" s="52">
        <v>0</v>
      </c>
      <c r="AB46" s="52">
        <v>0</v>
      </c>
      <c r="AC46" s="52">
        <v>0</v>
      </c>
      <c r="AD46" s="52">
        <v>0</v>
      </c>
      <c r="AE46" s="52">
        <v>0</v>
      </c>
      <c r="AF46" s="52">
        <v>0</v>
      </c>
      <c r="AG46" s="52">
        <v>0</v>
      </c>
      <c r="AH46" s="52">
        <v>0</v>
      </c>
      <c r="AI46" s="62">
        <f t="shared" si="1"/>
        <v>12</v>
      </c>
      <c r="AJ46" s="124">
        <v>635.49</v>
      </c>
      <c r="AK46" s="52"/>
      <c r="AL46" s="52"/>
      <c r="AM46" s="55"/>
      <c r="AN46" s="52"/>
      <c r="AO46" s="52"/>
      <c r="AP46" s="52"/>
      <c r="AQ46" s="1"/>
      <c r="AR46" s="3"/>
      <c r="AS46" s="3"/>
      <c r="AT46" s="3"/>
      <c r="AU46" s="3"/>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c r="IU46" s="1"/>
      <c r="IV46" s="1"/>
      <c r="IW46" s="1"/>
      <c r="IX46" s="1"/>
      <c r="IY46" s="1"/>
      <c r="IZ46" s="1"/>
      <c r="JA46" s="1"/>
      <c r="JB46" s="1"/>
      <c r="JC46" s="1"/>
      <c r="JD46" s="1"/>
      <c r="JE46" s="1"/>
      <c r="JF46" s="1"/>
      <c r="JG46" s="1"/>
      <c r="JH46" s="1"/>
      <c r="JI46" s="1"/>
      <c r="JJ46" s="1"/>
      <c r="JK46" s="1"/>
      <c r="JL46" s="1"/>
      <c r="JM46" s="1"/>
      <c r="JN46" s="1"/>
      <c r="JO46" s="1"/>
      <c r="JP46" s="1"/>
      <c r="JQ46" s="1"/>
      <c r="JR46" s="1"/>
      <c r="JS46" s="1"/>
      <c r="JT46" s="1"/>
      <c r="JU46" s="1"/>
      <c r="JV46" s="1"/>
      <c r="JW46" s="1"/>
      <c r="JX46" s="1"/>
      <c r="JY46" s="1"/>
      <c r="JZ46" s="1"/>
      <c r="KA46" s="1"/>
      <c r="KB46" s="1"/>
      <c r="KC46" s="1"/>
      <c r="KD46" s="1"/>
      <c r="KE46" s="1"/>
      <c r="KF46" s="1"/>
      <c r="KG46" s="1"/>
      <c r="KH46" s="1"/>
      <c r="KI46" s="1"/>
      <c r="KJ46" s="1"/>
      <c r="KK46" s="1"/>
      <c r="KL46" s="1"/>
      <c r="KM46" s="1"/>
      <c r="KN46" s="1"/>
      <c r="KO46" s="1"/>
      <c r="KP46" s="1"/>
      <c r="KQ46" s="1"/>
      <c r="KR46" s="1"/>
      <c r="KS46" s="1"/>
      <c r="KT46" s="1"/>
      <c r="KU46" s="1"/>
      <c r="KV46" s="1"/>
      <c r="KW46" s="1"/>
      <c r="KX46" s="1"/>
      <c r="KY46" s="1"/>
      <c r="KZ46" s="1"/>
      <c r="LA46" s="1"/>
      <c r="LB46" s="1"/>
      <c r="LC46" s="1"/>
      <c r="LD46" s="1"/>
      <c r="LE46" s="1"/>
      <c r="LF46" s="1"/>
      <c r="LG46" s="1"/>
      <c r="LH46" s="1"/>
      <c r="LI46" s="1"/>
      <c r="LJ46" s="1"/>
      <c r="LK46" s="1"/>
      <c r="LL46" s="1"/>
      <c r="LM46" s="1"/>
      <c r="LN46" s="1"/>
      <c r="LO46" s="1"/>
      <c r="LP46" s="1"/>
      <c r="LQ46" s="1"/>
      <c r="LR46" s="1"/>
      <c r="LS46" s="1"/>
      <c r="LT46" s="1"/>
      <c r="LU46" s="1"/>
      <c r="LV46" s="1"/>
      <c r="LW46" s="1"/>
      <c r="LX46" s="1"/>
      <c r="LY46" s="1"/>
      <c r="LZ46" s="1"/>
      <c r="MA46" s="1"/>
      <c r="MB46" s="1"/>
      <c r="MC46" s="1"/>
      <c r="MD46" s="1"/>
      <c r="ME46" s="1"/>
      <c r="MF46" s="1"/>
      <c r="MG46" s="1"/>
      <c r="MH46" s="1"/>
      <c r="MI46" s="1"/>
      <c r="MJ46" s="1"/>
      <c r="MK46" s="1"/>
      <c r="ML46" s="1"/>
      <c r="MM46" s="1"/>
      <c r="MN46" s="1"/>
      <c r="MO46" s="1"/>
      <c r="MP46" s="1"/>
      <c r="MQ46" s="1"/>
      <c r="MR46" s="1"/>
      <c r="MS46" s="1"/>
      <c r="MT46" s="1"/>
    </row>
    <row r="47" spans="1:358" s="37" customFormat="1" ht="15" customHeight="1" x14ac:dyDescent="0.4">
      <c r="A47" s="34">
        <v>149</v>
      </c>
      <c r="B47" s="34" t="s">
        <v>130</v>
      </c>
      <c r="C47" s="33" t="s">
        <v>110</v>
      </c>
      <c r="D47" s="34" t="s">
        <v>126</v>
      </c>
      <c r="E47" s="34" t="s">
        <v>131</v>
      </c>
      <c r="F47" s="118" t="s">
        <v>265</v>
      </c>
      <c r="G47" s="135">
        <v>0.84499999999999997</v>
      </c>
      <c r="H47" s="48">
        <v>1</v>
      </c>
      <c r="I47" s="48">
        <v>1</v>
      </c>
      <c r="J47" s="48">
        <v>1</v>
      </c>
      <c r="K47" s="48">
        <v>1</v>
      </c>
      <c r="L47" s="48">
        <v>1</v>
      </c>
      <c r="M47" s="48">
        <v>1</v>
      </c>
      <c r="N47" s="48">
        <v>1</v>
      </c>
      <c r="O47" s="48">
        <v>0</v>
      </c>
      <c r="P47" s="48">
        <v>1</v>
      </c>
      <c r="Q47" s="48">
        <v>1</v>
      </c>
      <c r="R47" s="48">
        <v>0</v>
      </c>
      <c r="S47" s="49">
        <v>2</v>
      </c>
      <c r="T47" s="49">
        <v>0</v>
      </c>
      <c r="U47" s="48">
        <v>0</v>
      </c>
      <c r="V47" s="48">
        <v>0</v>
      </c>
      <c r="W47" s="48">
        <v>0</v>
      </c>
      <c r="X47" s="48">
        <v>0</v>
      </c>
      <c r="Y47" s="48">
        <v>0</v>
      </c>
      <c r="Z47" s="48">
        <v>0</v>
      </c>
      <c r="AA47" s="48">
        <v>0</v>
      </c>
      <c r="AB47" s="48">
        <v>0</v>
      </c>
      <c r="AC47" s="48">
        <v>0</v>
      </c>
      <c r="AD47" s="48">
        <v>0</v>
      </c>
      <c r="AE47" s="48">
        <v>0</v>
      </c>
      <c r="AF47" s="48">
        <v>0</v>
      </c>
      <c r="AG47" s="48">
        <v>0</v>
      </c>
      <c r="AH47" s="48">
        <v>0</v>
      </c>
      <c r="AI47" s="48">
        <f t="shared" si="1"/>
        <v>11</v>
      </c>
      <c r="AJ47" s="242">
        <v>0.84499999999999997</v>
      </c>
      <c r="AK47" s="48"/>
      <c r="AL47" s="48"/>
      <c r="AM47" s="50"/>
      <c r="AN47" s="48"/>
      <c r="AO47" s="60"/>
      <c r="AP47" s="60"/>
      <c r="AQ47" s="3"/>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c r="IU47" s="1"/>
      <c r="IV47" s="1"/>
      <c r="IW47" s="1"/>
      <c r="IX47" s="1"/>
      <c r="IY47" s="1"/>
      <c r="IZ47" s="1"/>
      <c r="JA47" s="1"/>
      <c r="JB47" s="1"/>
      <c r="JC47" s="1"/>
      <c r="JD47" s="1"/>
      <c r="JE47" s="1"/>
      <c r="JF47" s="1"/>
      <c r="JG47" s="1"/>
      <c r="JH47" s="1"/>
      <c r="JI47" s="1"/>
      <c r="JJ47" s="1"/>
      <c r="JK47" s="1"/>
      <c r="JL47" s="1"/>
      <c r="JM47" s="1"/>
      <c r="JN47" s="1"/>
      <c r="JO47" s="1"/>
      <c r="JP47" s="1"/>
      <c r="JQ47" s="1"/>
      <c r="JR47" s="1"/>
      <c r="JS47" s="1"/>
      <c r="JT47" s="1"/>
      <c r="JU47" s="1"/>
      <c r="JV47" s="1"/>
      <c r="JW47" s="1"/>
      <c r="JX47" s="1"/>
      <c r="JY47" s="1"/>
      <c r="JZ47" s="1"/>
      <c r="KA47" s="1"/>
      <c r="KB47" s="1"/>
      <c r="KC47" s="1"/>
      <c r="KD47" s="1"/>
      <c r="KE47" s="1"/>
      <c r="KF47" s="1"/>
      <c r="KG47" s="1"/>
      <c r="KH47" s="1"/>
      <c r="KI47" s="1"/>
      <c r="KJ47" s="1"/>
      <c r="KK47" s="1"/>
      <c r="KL47" s="1"/>
      <c r="KM47" s="1"/>
      <c r="KN47" s="1"/>
      <c r="KO47" s="1"/>
      <c r="KP47" s="1"/>
      <c r="KQ47" s="1"/>
      <c r="KR47" s="1"/>
      <c r="KS47" s="1"/>
      <c r="KT47" s="1"/>
      <c r="KU47" s="1"/>
      <c r="KV47" s="1"/>
      <c r="KW47" s="1"/>
      <c r="KX47" s="1"/>
      <c r="KY47" s="1"/>
      <c r="KZ47" s="1"/>
      <c r="LA47" s="1"/>
      <c r="LB47" s="1"/>
      <c r="LC47" s="1"/>
      <c r="LD47" s="1"/>
      <c r="LE47" s="1"/>
      <c r="LF47" s="1"/>
      <c r="LG47" s="1"/>
      <c r="LH47" s="1"/>
      <c r="LI47" s="1"/>
      <c r="LJ47" s="1"/>
      <c r="LK47" s="1"/>
      <c r="LL47" s="1"/>
      <c r="LM47" s="1"/>
      <c r="LN47" s="1"/>
      <c r="LO47" s="1"/>
      <c r="LP47" s="1"/>
      <c r="LQ47" s="1"/>
      <c r="LR47" s="1"/>
      <c r="LS47" s="1"/>
      <c r="LT47" s="1"/>
      <c r="LU47" s="1"/>
      <c r="LV47" s="1"/>
      <c r="LW47" s="1"/>
      <c r="LX47" s="1"/>
      <c r="LY47" s="1"/>
      <c r="LZ47" s="1"/>
      <c r="MA47" s="1"/>
      <c r="MB47" s="1"/>
      <c r="MC47" s="1"/>
      <c r="MD47" s="1"/>
      <c r="ME47" s="1"/>
      <c r="MF47" s="1"/>
      <c r="MG47" s="1"/>
      <c r="MH47" s="1"/>
      <c r="MI47" s="1"/>
      <c r="MJ47" s="1"/>
      <c r="MK47" s="1"/>
      <c r="ML47" s="1"/>
      <c r="MM47" s="1"/>
      <c r="MN47" s="1"/>
      <c r="MO47" s="1"/>
      <c r="MP47" s="1"/>
      <c r="MQ47" s="1"/>
      <c r="MR47" s="1"/>
      <c r="MS47" s="1"/>
      <c r="MT47" s="1"/>
    </row>
    <row r="48" spans="1:358" s="37" customFormat="1" ht="15" customHeight="1" x14ac:dyDescent="0.4">
      <c r="A48" s="25">
        <f t="shared" ref="A48" si="2">A47+1</f>
        <v>150</v>
      </c>
      <c r="B48" s="26" t="s">
        <v>132</v>
      </c>
      <c r="C48" s="25" t="s">
        <v>110</v>
      </c>
      <c r="D48" s="26" t="s">
        <v>126</v>
      </c>
      <c r="E48" s="26" t="s">
        <v>314</v>
      </c>
      <c r="F48" s="119" t="s">
        <v>265</v>
      </c>
      <c r="G48" s="119"/>
      <c r="H48" s="52">
        <v>1</v>
      </c>
      <c r="I48" s="52">
        <v>1</v>
      </c>
      <c r="J48" s="52">
        <v>1</v>
      </c>
      <c r="K48" s="52">
        <v>1</v>
      </c>
      <c r="L48" s="52">
        <v>1</v>
      </c>
      <c r="M48" s="52">
        <v>1</v>
      </c>
      <c r="N48" s="52">
        <v>0</v>
      </c>
      <c r="O48" s="65">
        <v>0</v>
      </c>
      <c r="P48" s="65">
        <v>1</v>
      </c>
      <c r="Q48" s="65">
        <v>1</v>
      </c>
      <c r="R48" s="52">
        <v>2</v>
      </c>
      <c r="S48" s="65">
        <v>2</v>
      </c>
      <c r="T48" s="65">
        <v>2</v>
      </c>
      <c r="U48" s="52">
        <v>1</v>
      </c>
      <c r="V48" s="66">
        <v>1</v>
      </c>
      <c r="W48" s="66">
        <v>1</v>
      </c>
      <c r="X48" s="66">
        <v>5</v>
      </c>
      <c r="Y48" s="65">
        <v>0</v>
      </c>
      <c r="Z48" s="65">
        <v>4</v>
      </c>
      <c r="AA48" s="65">
        <v>0</v>
      </c>
      <c r="AB48" s="65">
        <v>0</v>
      </c>
      <c r="AC48" s="65">
        <v>0</v>
      </c>
      <c r="AD48" s="65">
        <v>2</v>
      </c>
      <c r="AE48" s="65">
        <v>2</v>
      </c>
      <c r="AF48" s="65">
        <v>0</v>
      </c>
      <c r="AG48" s="65">
        <v>0</v>
      </c>
      <c r="AH48" s="65">
        <v>0</v>
      </c>
      <c r="AI48" s="52">
        <f t="shared" si="1"/>
        <v>30</v>
      </c>
      <c r="AJ48" s="242"/>
      <c r="AK48" s="52"/>
      <c r="AL48" s="52"/>
      <c r="AM48" s="55"/>
      <c r="AN48" s="52"/>
      <c r="AO48" s="65"/>
      <c r="AP48" s="65"/>
      <c r="AQ48" s="3"/>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c r="IU48" s="1"/>
      <c r="IV48" s="1"/>
      <c r="IW48" s="1"/>
      <c r="IX48" s="1"/>
      <c r="IY48" s="1"/>
      <c r="IZ48" s="1"/>
      <c r="JA48" s="1"/>
      <c r="JB48" s="1"/>
      <c r="JC48" s="1"/>
      <c r="JD48" s="1"/>
      <c r="JE48" s="1"/>
      <c r="JF48" s="1"/>
      <c r="JG48" s="1"/>
      <c r="JH48" s="1"/>
      <c r="JI48" s="1"/>
      <c r="JJ48" s="1"/>
      <c r="JK48" s="1"/>
      <c r="JL48" s="1"/>
      <c r="JM48" s="1"/>
      <c r="JN48" s="1"/>
      <c r="JO48" s="1"/>
      <c r="JP48" s="1"/>
      <c r="JQ48" s="1"/>
      <c r="JR48" s="1"/>
      <c r="JS48" s="1"/>
      <c r="JT48" s="1"/>
      <c r="JU48" s="1"/>
      <c r="JV48" s="1"/>
      <c r="JW48" s="1"/>
      <c r="JX48" s="1"/>
      <c r="JY48" s="1"/>
      <c r="JZ48" s="1"/>
      <c r="KA48" s="1"/>
      <c r="KB48" s="1"/>
      <c r="KC48" s="1"/>
      <c r="KD48" s="1"/>
      <c r="KE48" s="1"/>
      <c r="KF48" s="1"/>
      <c r="KG48" s="1"/>
      <c r="KH48" s="1"/>
      <c r="KI48" s="1"/>
      <c r="KJ48" s="1"/>
      <c r="KK48" s="1"/>
      <c r="KL48" s="1"/>
      <c r="KM48" s="1"/>
      <c r="KN48" s="1"/>
      <c r="KO48" s="1"/>
      <c r="KP48" s="1"/>
      <c r="KQ48" s="1"/>
      <c r="KR48" s="1"/>
      <c r="KS48" s="1"/>
      <c r="KT48" s="1"/>
      <c r="KU48" s="1"/>
      <c r="KV48" s="1"/>
      <c r="KW48" s="1"/>
      <c r="KX48" s="1"/>
      <c r="KY48" s="1"/>
      <c r="KZ48" s="1"/>
      <c r="LA48" s="1"/>
      <c r="LB48" s="1"/>
      <c r="LC48" s="1"/>
      <c r="LD48" s="1"/>
      <c r="LE48" s="1"/>
      <c r="LF48" s="1"/>
      <c r="LG48" s="1"/>
      <c r="LH48" s="1"/>
      <c r="LI48" s="1"/>
      <c r="LJ48" s="1"/>
      <c r="LK48" s="1"/>
      <c r="LL48" s="1"/>
      <c r="LM48" s="1"/>
      <c r="LN48" s="1"/>
      <c r="LO48" s="1"/>
      <c r="LP48" s="1"/>
      <c r="LQ48" s="1"/>
      <c r="LR48" s="1"/>
      <c r="LS48" s="1"/>
      <c r="LT48" s="1"/>
      <c r="LU48" s="1"/>
      <c r="LV48" s="1"/>
      <c r="LW48" s="1"/>
      <c r="LX48" s="1"/>
      <c r="LY48" s="1"/>
      <c r="LZ48" s="1"/>
      <c r="MA48" s="1"/>
      <c r="MB48" s="1"/>
      <c r="MC48" s="1"/>
      <c r="MD48" s="1"/>
      <c r="ME48" s="1"/>
      <c r="MF48" s="1"/>
      <c r="MG48" s="1"/>
      <c r="MH48" s="1"/>
      <c r="MI48" s="1"/>
      <c r="MJ48" s="1"/>
      <c r="MK48" s="1"/>
      <c r="ML48" s="1"/>
      <c r="MM48" s="1"/>
      <c r="MN48" s="1"/>
      <c r="MO48" s="1"/>
      <c r="MP48" s="1"/>
      <c r="MQ48" s="1"/>
      <c r="MR48" s="1"/>
      <c r="MS48" s="1"/>
      <c r="MT48" s="1"/>
    </row>
    <row r="49" spans="1:358" s="87" customFormat="1" ht="15" customHeight="1" x14ac:dyDescent="0.4">
      <c r="B49" s="88"/>
      <c r="C49" s="87" t="s">
        <v>110</v>
      </c>
      <c r="D49" s="88" t="s">
        <v>126</v>
      </c>
      <c r="E49" s="88" t="s">
        <v>266</v>
      </c>
      <c r="F49" s="90" t="s">
        <v>267</v>
      </c>
      <c r="G49" s="127">
        <v>3.77</v>
      </c>
      <c r="H49" s="90">
        <v>1</v>
      </c>
      <c r="I49" s="90">
        <v>1</v>
      </c>
      <c r="J49" s="90">
        <v>1</v>
      </c>
      <c r="K49" s="90">
        <v>1</v>
      </c>
      <c r="L49" s="90">
        <v>1</v>
      </c>
      <c r="M49" s="90">
        <v>0</v>
      </c>
      <c r="N49" s="90">
        <v>1</v>
      </c>
      <c r="O49" s="90">
        <v>0</v>
      </c>
      <c r="P49" s="90">
        <v>1</v>
      </c>
      <c r="Q49" s="90">
        <v>0</v>
      </c>
      <c r="R49" s="90">
        <v>0</v>
      </c>
      <c r="S49" s="90">
        <v>2</v>
      </c>
      <c r="T49" s="90">
        <v>0</v>
      </c>
      <c r="U49" s="90">
        <v>0</v>
      </c>
      <c r="V49" s="90">
        <v>0</v>
      </c>
      <c r="W49" s="90">
        <v>0</v>
      </c>
      <c r="X49" s="90">
        <v>0</v>
      </c>
      <c r="Y49" s="90">
        <v>0</v>
      </c>
      <c r="Z49" s="90">
        <v>0</v>
      </c>
      <c r="AA49" s="90">
        <v>0</v>
      </c>
      <c r="AB49" s="90">
        <v>0</v>
      </c>
      <c r="AC49" s="90">
        <v>0</v>
      </c>
      <c r="AD49" s="90">
        <v>0</v>
      </c>
      <c r="AE49" s="90">
        <v>0</v>
      </c>
      <c r="AF49" s="90">
        <v>0</v>
      </c>
      <c r="AG49" s="90">
        <v>0</v>
      </c>
      <c r="AH49" s="90">
        <v>0</v>
      </c>
      <c r="AI49" s="92">
        <f t="shared" si="1"/>
        <v>9</v>
      </c>
      <c r="AJ49" s="127">
        <v>3.77</v>
      </c>
      <c r="AK49" s="90"/>
      <c r="AL49" s="90"/>
      <c r="AM49" s="93"/>
      <c r="AN49" s="90"/>
      <c r="AO49" s="90"/>
      <c r="AP49" s="90"/>
    </row>
    <row r="50" spans="1:358" s="87" customFormat="1" ht="15" customHeight="1" x14ac:dyDescent="0.4">
      <c r="B50" s="88"/>
      <c r="C50" s="87" t="s">
        <v>110</v>
      </c>
      <c r="D50" s="88" t="s">
        <v>126</v>
      </c>
      <c r="E50" s="88" t="s">
        <v>268</v>
      </c>
      <c r="F50" s="90" t="s">
        <v>269</v>
      </c>
      <c r="G50" s="127">
        <v>6.3891281385400003</v>
      </c>
      <c r="H50" s="90">
        <v>1</v>
      </c>
      <c r="I50" s="90">
        <v>1</v>
      </c>
      <c r="J50" s="90">
        <v>1</v>
      </c>
      <c r="K50" s="90">
        <v>1</v>
      </c>
      <c r="L50" s="90">
        <v>1</v>
      </c>
      <c r="M50" s="90">
        <v>0</v>
      </c>
      <c r="N50" s="90">
        <v>1</v>
      </c>
      <c r="O50" s="90">
        <v>0</v>
      </c>
      <c r="P50" s="90">
        <v>1</v>
      </c>
      <c r="Q50" s="90">
        <v>0</v>
      </c>
      <c r="R50" s="90">
        <v>0</v>
      </c>
      <c r="S50" s="90">
        <v>2</v>
      </c>
      <c r="T50" s="90">
        <v>0</v>
      </c>
      <c r="U50" s="90">
        <v>0</v>
      </c>
      <c r="V50" s="90">
        <v>0</v>
      </c>
      <c r="W50" s="90">
        <v>0</v>
      </c>
      <c r="X50" s="90">
        <v>0</v>
      </c>
      <c r="Y50" s="90">
        <v>0</v>
      </c>
      <c r="Z50" s="90">
        <v>0</v>
      </c>
      <c r="AA50" s="90">
        <v>0</v>
      </c>
      <c r="AB50" s="90">
        <v>0</v>
      </c>
      <c r="AC50" s="90">
        <v>0</v>
      </c>
      <c r="AD50" s="90">
        <v>0</v>
      </c>
      <c r="AE50" s="90">
        <v>0</v>
      </c>
      <c r="AF50" s="90">
        <v>0</v>
      </c>
      <c r="AG50" s="90">
        <v>0</v>
      </c>
      <c r="AH50" s="90">
        <v>0</v>
      </c>
      <c r="AI50" s="92">
        <f t="shared" si="1"/>
        <v>9</v>
      </c>
      <c r="AJ50" s="127">
        <v>6.3891281385400003</v>
      </c>
      <c r="AK50" s="90"/>
      <c r="AL50" s="90"/>
      <c r="AM50" s="93"/>
      <c r="AN50" s="90"/>
      <c r="AO50" s="90"/>
      <c r="AP50" s="90"/>
    </row>
    <row r="51" spans="1:358" s="25" customFormat="1" ht="15" customHeight="1" x14ac:dyDescent="0.4">
      <c r="A51" s="25">
        <v>152</v>
      </c>
      <c r="B51" s="26" t="s">
        <v>133</v>
      </c>
      <c r="C51" s="25" t="s">
        <v>110</v>
      </c>
      <c r="D51" s="26" t="s">
        <v>126</v>
      </c>
      <c r="E51" s="26" t="s">
        <v>134</v>
      </c>
      <c r="F51" s="52" t="s">
        <v>270</v>
      </c>
      <c r="G51" s="124">
        <v>247.26907449199999</v>
      </c>
      <c r="H51" s="52">
        <v>1</v>
      </c>
      <c r="I51" s="52">
        <v>1</v>
      </c>
      <c r="J51" s="52">
        <v>1</v>
      </c>
      <c r="K51" s="52">
        <v>1</v>
      </c>
      <c r="L51" s="52">
        <v>1</v>
      </c>
      <c r="M51" s="52">
        <v>1</v>
      </c>
      <c r="N51" s="52">
        <v>1</v>
      </c>
      <c r="O51" s="52">
        <v>0</v>
      </c>
      <c r="P51" s="52">
        <v>1</v>
      </c>
      <c r="Q51" s="52">
        <v>1</v>
      </c>
      <c r="R51" s="52">
        <v>2</v>
      </c>
      <c r="S51" s="52">
        <v>2</v>
      </c>
      <c r="T51" s="52">
        <v>2</v>
      </c>
      <c r="U51" s="52">
        <v>1</v>
      </c>
      <c r="V51" s="53">
        <v>1</v>
      </c>
      <c r="W51" s="53">
        <v>1</v>
      </c>
      <c r="X51" s="52">
        <v>5</v>
      </c>
      <c r="Y51" s="52">
        <v>0</v>
      </c>
      <c r="Z51" s="52">
        <v>4</v>
      </c>
      <c r="AA51" s="52">
        <v>0</v>
      </c>
      <c r="AB51" s="52">
        <v>0</v>
      </c>
      <c r="AC51" s="52">
        <v>0</v>
      </c>
      <c r="AD51" s="52">
        <v>2</v>
      </c>
      <c r="AE51" s="52">
        <v>2</v>
      </c>
      <c r="AF51" s="52">
        <v>0</v>
      </c>
      <c r="AG51" s="52">
        <v>0</v>
      </c>
      <c r="AH51" s="52">
        <v>-1</v>
      </c>
      <c r="AI51" s="62">
        <f t="shared" si="1"/>
        <v>32</v>
      </c>
      <c r="AJ51" s="124">
        <v>247.26907449199999</v>
      </c>
      <c r="AK51" s="52"/>
      <c r="AL51" s="52"/>
      <c r="AM51" s="55"/>
      <c r="AN51" s="52"/>
      <c r="AO51" s="52"/>
      <c r="AP51" s="52"/>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c r="JB51" s="1"/>
      <c r="JC51" s="1"/>
      <c r="JD51" s="1"/>
      <c r="JE51" s="1"/>
      <c r="JF51" s="1"/>
      <c r="JG51" s="1"/>
      <c r="JH51" s="1"/>
      <c r="JI51" s="1"/>
      <c r="JJ51" s="1"/>
      <c r="JK51" s="1"/>
      <c r="JL51" s="1"/>
      <c r="JM51" s="1"/>
      <c r="JN51" s="1"/>
      <c r="JO51" s="1"/>
      <c r="JP51" s="1"/>
      <c r="JQ51" s="1"/>
      <c r="JR51" s="1"/>
      <c r="JS51" s="1"/>
      <c r="JT51" s="1"/>
      <c r="JU51" s="1"/>
      <c r="JV51" s="1"/>
      <c r="JW51" s="1"/>
      <c r="JX51" s="1"/>
      <c r="JY51" s="1"/>
      <c r="JZ51" s="1"/>
      <c r="KA51" s="1"/>
      <c r="KB51" s="1"/>
      <c r="KC51" s="1"/>
      <c r="KD51" s="1"/>
      <c r="KE51" s="1"/>
      <c r="KF51" s="1"/>
      <c r="KG51" s="1"/>
      <c r="KH51" s="1"/>
      <c r="KI51" s="1"/>
      <c r="KJ51" s="1"/>
      <c r="KK51" s="1"/>
      <c r="KL51" s="1"/>
      <c r="KM51" s="1"/>
      <c r="KN51" s="1"/>
      <c r="KO51" s="1"/>
      <c r="KP51" s="1"/>
      <c r="KQ51" s="1"/>
      <c r="KR51" s="1"/>
      <c r="KS51" s="1"/>
      <c r="KT51" s="1"/>
      <c r="KU51" s="1"/>
      <c r="KV51" s="1"/>
      <c r="KW51" s="1"/>
      <c r="KX51" s="1"/>
      <c r="KY51" s="1"/>
      <c r="KZ51" s="1"/>
      <c r="LA51" s="1"/>
      <c r="LB51" s="1"/>
      <c r="LC51" s="1"/>
      <c r="LD51" s="1"/>
      <c r="LE51" s="1"/>
      <c r="LF51" s="1"/>
      <c r="LG51" s="1"/>
      <c r="LH51" s="1"/>
      <c r="LI51" s="1"/>
      <c r="LJ51" s="1"/>
      <c r="LK51" s="1"/>
      <c r="LL51" s="1"/>
      <c r="LM51" s="1"/>
      <c r="LN51" s="1"/>
      <c r="LO51" s="1"/>
      <c r="LP51" s="1"/>
      <c r="LQ51" s="1"/>
      <c r="LR51" s="1"/>
      <c r="LS51" s="1"/>
      <c r="LT51" s="1"/>
      <c r="LU51" s="1"/>
      <c r="LV51" s="1"/>
      <c r="LW51" s="1"/>
      <c r="LX51" s="1"/>
      <c r="LY51" s="1"/>
      <c r="LZ51" s="1"/>
      <c r="MA51" s="1"/>
      <c r="MB51" s="1"/>
      <c r="MC51" s="1"/>
      <c r="MD51" s="1"/>
      <c r="ME51" s="1"/>
      <c r="MF51" s="1"/>
      <c r="MG51" s="1"/>
      <c r="MH51" s="1"/>
      <c r="MI51" s="1"/>
      <c r="MJ51" s="1"/>
      <c r="MK51" s="1"/>
      <c r="ML51" s="1"/>
      <c r="MM51" s="1"/>
      <c r="MN51" s="1"/>
      <c r="MO51" s="1"/>
      <c r="MP51" s="1"/>
      <c r="MQ51" s="1"/>
      <c r="MR51" s="1"/>
      <c r="MS51" s="1"/>
      <c r="MT51" s="1"/>
    </row>
    <row r="52" spans="1:358" s="25" customFormat="1" ht="15" customHeight="1" x14ac:dyDescent="0.4">
      <c r="A52" s="25">
        <v>153</v>
      </c>
      <c r="B52" s="26" t="s">
        <v>135</v>
      </c>
      <c r="C52" s="25" t="s">
        <v>110</v>
      </c>
      <c r="D52" s="26" t="s">
        <v>126</v>
      </c>
      <c r="E52" s="26" t="s">
        <v>136</v>
      </c>
      <c r="F52" s="65" t="s">
        <v>271</v>
      </c>
      <c r="G52" s="124">
        <v>288.60840544400003</v>
      </c>
      <c r="H52" s="52">
        <v>1</v>
      </c>
      <c r="I52" s="52">
        <v>1</v>
      </c>
      <c r="J52" s="52">
        <v>1</v>
      </c>
      <c r="K52" s="52">
        <v>1</v>
      </c>
      <c r="L52" s="52">
        <v>1</v>
      </c>
      <c r="M52" s="52">
        <v>1</v>
      </c>
      <c r="N52" s="52">
        <v>1</v>
      </c>
      <c r="O52" s="65">
        <v>0</v>
      </c>
      <c r="P52" s="65">
        <v>1</v>
      </c>
      <c r="Q52" s="65">
        <v>0</v>
      </c>
      <c r="R52" s="52">
        <v>2</v>
      </c>
      <c r="S52" s="65">
        <v>2</v>
      </c>
      <c r="T52" s="65">
        <v>2</v>
      </c>
      <c r="U52" s="52">
        <v>1</v>
      </c>
      <c r="V52" s="52">
        <v>1</v>
      </c>
      <c r="W52" s="52">
        <v>0</v>
      </c>
      <c r="X52" s="52">
        <v>5</v>
      </c>
      <c r="Y52" s="65">
        <v>0</v>
      </c>
      <c r="Z52" s="65">
        <v>4</v>
      </c>
      <c r="AA52" s="65">
        <v>0</v>
      </c>
      <c r="AB52" s="65">
        <v>0</v>
      </c>
      <c r="AC52" s="65">
        <v>0</v>
      </c>
      <c r="AD52" s="65">
        <v>2</v>
      </c>
      <c r="AE52" s="65">
        <v>2</v>
      </c>
      <c r="AF52" s="65">
        <v>0</v>
      </c>
      <c r="AG52" s="65">
        <v>0</v>
      </c>
      <c r="AH52" s="65">
        <v>0</v>
      </c>
      <c r="AI52" s="62">
        <f t="shared" si="1"/>
        <v>29</v>
      </c>
      <c r="AJ52" s="124">
        <v>288.60840544400003</v>
      </c>
      <c r="AK52" s="52"/>
      <c r="AL52" s="52"/>
      <c r="AM52" s="55"/>
      <c r="AN52" s="52"/>
      <c r="AO52" s="65"/>
      <c r="AP52" s="65"/>
      <c r="AQ52" s="3"/>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c r="JB52" s="1"/>
      <c r="JC52" s="1"/>
      <c r="JD52" s="1"/>
      <c r="JE52" s="1"/>
      <c r="JF52" s="1"/>
      <c r="JG52" s="1"/>
      <c r="JH52" s="1"/>
      <c r="JI52" s="1"/>
      <c r="JJ52" s="1"/>
      <c r="JK52" s="1"/>
      <c r="JL52" s="1"/>
      <c r="JM52" s="1"/>
      <c r="JN52" s="1"/>
      <c r="JO52" s="1"/>
      <c r="JP52" s="1"/>
      <c r="JQ52" s="1"/>
      <c r="JR52" s="1"/>
      <c r="JS52" s="1"/>
      <c r="JT52" s="1"/>
      <c r="JU52" s="1"/>
      <c r="JV52" s="1"/>
      <c r="JW52" s="1"/>
      <c r="JX52" s="1"/>
      <c r="JY52" s="1"/>
      <c r="JZ52" s="1"/>
      <c r="KA52" s="1"/>
      <c r="KB52" s="1"/>
      <c r="KC52" s="1"/>
      <c r="KD52" s="1"/>
      <c r="KE52" s="1"/>
      <c r="KF52" s="1"/>
      <c r="KG52" s="1"/>
      <c r="KH52" s="1"/>
      <c r="KI52" s="1"/>
      <c r="KJ52" s="1"/>
      <c r="KK52" s="1"/>
      <c r="KL52" s="1"/>
      <c r="KM52" s="1"/>
      <c r="KN52" s="1"/>
      <c r="KO52" s="1"/>
      <c r="KP52" s="1"/>
      <c r="KQ52" s="1"/>
      <c r="KR52" s="1"/>
      <c r="KS52" s="1"/>
      <c r="KT52" s="1"/>
      <c r="KU52" s="1"/>
      <c r="KV52" s="1"/>
      <c r="KW52" s="1"/>
      <c r="KX52" s="1"/>
      <c r="KY52" s="1"/>
      <c r="KZ52" s="1"/>
      <c r="LA52" s="1"/>
      <c r="LB52" s="1"/>
      <c r="LC52" s="1"/>
      <c r="LD52" s="1"/>
      <c r="LE52" s="1"/>
      <c r="LF52" s="1"/>
      <c r="LG52" s="1"/>
      <c r="LH52" s="1"/>
      <c r="LI52" s="1"/>
      <c r="LJ52" s="1"/>
      <c r="LK52" s="1"/>
      <c r="LL52" s="1"/>
      <c r="LM52" s="1"/>
      <c r="LN52" s="1"/>
      <c r="LO52" s="1"/>
      <c r="LP52" s="1"/>
      <c r="LQ52" s="1"/>
      <c r="LR52" s="1"/>
      <c r="LS52" s="1"/>
      <c r="LT52" s="1"/>
      <c r="LU52" s="1"/>
      <c r="LV52" s="1"/>
      <c r="LW52" s="1"/>
      <c r="LX52" s="1"/>
      <c r="LY52" s="1"/>
      <c r="LZ52" s="1"/>
      <c r="MA52" s="1"/>
      <c r="MB52" s="1"/>
      <c r="MC52" s="1"/>
      <c r="MD52" s="1"/>
      <c r="ME52" s="1"/>
      <c r="MF52" s="1"/>
      <c r="MG52" s="1"/>
      <c r="MH52" s="1"/>
      <c r="MI52" s="1"/>
      <c r="MJ52" s="1"/>
      <c r="MK52" s="1"/>
      <c r="ML52" s="1"/>
      <c r="MM52" s="1"/>
      <c r="MN52" s="1"/>
      <c r="MO52" s="1"/>
      <c r="MP52" s="1"/>
      <c r="MQ52" s="1"/>
      <c r="MR52" s="1"/>
      <c r="MS52" s="1"/>
      <c r="MT52" s="1"/>
    </row>
    <row r="53" spans="1:358" s="3" customFormat="1" ht="15" customHeight="1" x14ac:dyDescent="0.4">
      <c r="A53" s="25">
        <v>155</v>
      </c>
      <c r="B53" s="26" t="s">
        <v>137</v>
      </c>
      <c r="C53" s="25" t="s">
        <v>110</v>
      </c>
      <c r="D53" s="26" t="s">
        <v>126</v>
      </c>
      <c r="E53" s="26" t="s">
        <v>138</v>
      </c>
      <c r="F53" s="52" t="s">
        <v>272</v>
      </c>
      <c r="G53" s="124">
        <v>231.97719896199999</v>
      </c>
      <c r="H53" s="52">
        <v>1</v>
      </c>
      <c r="I53" s="52">
        <v>1</v>
      </c>
      <c r="J53" s="52">
        <v>1</v>
      </c>
      <c r="K53" s="52">
        <v>1</v>
      </c>
      <c r="L53" s="52">
        <v>1</v>
      </c>
      <c r="M53" s="52">
        <v>1</v>
      </c>
      <c r="N53" s="52">
        <v>1</v>
      </c>
      <c r="O53" s="52">
        <v>0</v>
      </c>
      <c r="P53" s="52">
        <v>1</v>
      </c>
      <c r="Q53" s="52">
        <v>1</v>
      </c>
      <c r="R53" s="52">
        <v>2</v>
      </c>
      <c r="S53" s="52">
        <v>2</v>
      </c>
      <c r="T53" s="52">
        <v>2</v>
      </c>
      <c r="U53" s="52">
        <v>1</v>
      </c>
      <c r="V53" s="53">
        <v>1</v>
      </c>
      <c r="W53" s="53">
        <v>0</v>
      </c>
      <c r="X53" s="54">
        <v>5</v>
      </c>
      <c r="Y53" s="52">
        <v>0</v>
      </c>
      <c r="Z53" s="52">
        <v>4</v>
      </c>
      <c r="AA53" s="52">
        <v>0</v>
      </c>
      <c r="AB53" s="52">
        <v>0</v>
      </c>
      <c r="AC53" s="52">
        <v>0</v>
      </c>
      <c r="AD53" s="52">
        <v>2</v>
      </c>
      <c r="AE53" s="52">
        <v>2</v>
      </c>
      <c r="AF53" s="52">
        <v>0</v>
      </c>
      <c r="AG53" s="52">
        <v>0</v>
      </c>
      <c r="AH53" s="52">
        <v>0</v>
      </c>
      <c r="AI53" s="62">
        <f t="shared" si="1"/>
        <v>30</v>
      </c>
      <c r="AJ53" s="124">
        <v>231.97719896199999</v>
      </c>
      <c r="AK53" s="52"/>
      <c r="AL53" s="52"/>
      <c r="AM53" s="55"/>
      <c r="AN53" s="52"/>
      <c r="AO53" s="52"/>
      <c r="AP53" s="52"/>
      <c r="AQ53" s="1"/>
      <c r="AR53" s="1"/>
      <c r="AS53" s="1"/>
      <c r="AT53" s="1"/>
      <c r="AU53" s="1"/>
    </row>
    <row r="54" spans="1:358" s="28" customFormat="1" ht="15" customHeight="1" x14ac:dyDescent="0.4">
      <c r="A54" s="33">
        <v>160</v>
      </c>
      <c r="B54" s="34" t="s">
        <v>139</v>
      </c>
      <c r="C54" s="33" t="s">
        <v>110</v>
      </c>
      <c r="D54" s="34" t="s">
        <v>126</v>
      </c>
      <c r="E54" s="34" t="s">
        <v>140</v>
      </c>
      <c r="F54" s="48" t="s">
        <v>276</v>
      </c>
      <c r="G54" s="122">
        <v>9.5947298846700004</v>
      </c>
      <c r="H54" s="48">
        <v>1</v>
      </c>
      <c r="I54" s="48">
        <v>1</v>
      </c>
      <c r="J54" s="48">
        <v>1</v>
      </c>
      <c r="K54" s="48">
        <v>1</v>
      </c>
      <c r="L54" s="48">
        <v>1</v>
      </c>
      <c r="M54" s="48">
        <v>1</v>
      </c>
      <c r="N54" s="48">
        <v>0</v>
      </c>
      <c r="O54" s="48">
        <v>0</v>
      </c>
      <c r="P54" s="48">
        <v>1</v>
      </c>
      <c r="Q54" s="48">
        <v>1</v>
      </c>
      <c r="R54" s="48">
        <v>0</v>
      </c>
      <c r="S54" s="48">
        <v>2</v>
      </c>
      <c r="T54" s="48">
        <v>0</v>
      </c>
      <c r="U54" s="48">
        <v>0</v>
      </c>
      <c r="V54" s="48">
        <v>0</v>
      </c>
      <c r="W54" s="48">
        <v>0</v>
      </c>
      <c r="X54" s="48">
        <v>0</v>
      </c>
      <c r="Y54" s="48">
        <v>0</v>
      </c>
      <c r="Z54" s="48">
        <v>0</v>
      </c>
      <c r="AA54" s="48">
        <v>0</v>
      </c>
      <c r="AB54" s="48">
        <v>0</v>
      </c>
      <c r="AC54" s="48">
        <v>0</v>
      </c>
      <c r="AD54" s="48">
        <v>0</v>
      </c>
      <c r="AE54" s="48">
        <v>0</v>
      </c>
      <c r="AF54" s="48">
        <v>0</v>
      </c>
      <c r="AG54" s="48">
        <v>0</v>
      </c>
      <c r="AH54" s="48">
        <v>0</v>
      </c>
      <c r="AI54" s="48">
        <f t="shared" si="1"/>
        <v>10</v>
      </c>
      <c r="AJ54" s="122">
        <v>9.5947298846700004</v>
      </c>
      <c r="AK54" s="48"/>
      <c r="AL54" s="48"/>
      <c r="AM54" s="50"/>
      <c r="AN54" s="48"/>
      <c r="AO54" s="48"/>
      <c r="AP54" s="48"/>
      <c r="AQ54" s="1"/>
      <c r="AR54" s="43"/>
      <c r="AS54" s="43"/>
      <c r="AT54" s="43"/>
      <c r="AU54" s="43"/>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c r="DE54" s="4"/>
      <c r="DF54" s="4"/>
      <c r="DG54" s="4"/>
      <c r="DH54" s="4"/>
      <c r="DI54" s="4"/>
      <c r="DJ54" s="4"/>
      <c r="DK54" s="4"/>
      <c r="DL54" s="4"/>
      <c r="DM54" s="4"/>
      <c r="DN54" s="4"/>
      <c r="DO54" s="4"/>
      <c r="DP54" s="4"/>
      <c r="DQ54" s="4"/>
      <c r="DR54" s="4"/>
      <c r="DS54" s="4"/>
      <c r="DT54" s="4"/>
      <c r="DU54" s="4"/>
      <c r="DV54" s="4"/>
      <c r="DW54" s="4"/>
      <c r="DX54" s="4"/>
      <c r="DY54" s="4"/>
      <c r="DZ54" s="4"/>
      <c r="EA54" s="4"/>
      <c r="EB54" s="4"/>
      <c r="EC54" s="4"/>
      <c r="ED54" s="4"/>
      <c r="EE54" s="4"/>
      <c r="EF54" s="4"/>
      <c r="EG54" s="4"/>
      <c r="EH54" s="4"/>
      <c r="EI54" s="4"/>
      <c r="EJ54" s="4"/>
      <c r="EK54" s="4"/>
      <c r="EL54" s="4"/>
      <c r="EM54" s="4"/>
      <c r="EN54" s="4"/>
      <c r="EO54" s="4"/>
      <c r="EP54" s="4"/>
      <c r="EQ54" s="4"/>
      <c r="ER54" s="4"/>
      <c r="ES54" s="4"/>
      <c r="ET54" s="4"/>
      <c r="EU54" s="4"/>
      <c r="EV54" s="4"/>
      <c r="EW54" s="4"/>
      <c r="EX54" s="4"/>
      <c r="EY54" s="4"/>
      <c r="EZ54" s="4"/>
      <c r="FA54" s="4"/>
      <c r="FB54" s="4"/>
      <c r="FC54" s="4"/>
      <c r="FD54" s="4"/>
      <c r="FE54" s="4"/>
      <c r="FF54" s="4"/>
      <c r="FG54" s="4"/>
      <c r="FH54" s="4"/>
      <c r="FI54" s="4"/>
      <c r="FJ54" s="4"/>
      <c r="FK54" s="4"/>
      <c r="FL54" s="4"/>
      <c r="FM54" s="4"/>
      <c r="FN54" s="4"/>
      <c r="FO54" s="4"/>
      <c r="FP54" s="4"/>
      <c r="FQ54" s="4"/>
      <c r="FR54" s="4"/>
      <c r="FS54" s="4"/>
      <c r="FT54" s="4"/>
      <c r="FU54" s="4"/>
      <c r="FV54" s="4"/>
      <c r="FW54" s="4"/>
      <c r="FX54" s="4"/>
      <c r="FY54" s="4"/>
      <c r="FZ54" s="4"/>
      <c r="GA54" s="4"/>
      <c r="GB54" s="4"/>
      <c r="GC54" s="4"/>
      <c r="GD54" s="4"/>
      <c r="GE54" s="4"/>
      <c r="GF54" s="4"/>
      <c r="GG54" s="4"/>
      <c r="GH54" s="4"/>
      <c r="GI54" s="4"/>
      <c r="GJ54" s="4"/>
      <c r="GK54" s="4"/>
      <c r="GL54" s="4"/>
      <c r="GM54" s="4"/>
      <c r="GN54" s="4"/>
      <c r="GO54" s="4"/>
      <c r="GP54" s="4"/>
      <c r="GQ54" s="4"/>
      <c r="GR54" s="4"/>
      <c r="GS54" s="4"/>
      <c r="GT54" s="4"/>
      <c r="GU54" s="4"/>
      <c r="GV54" s="4"/>
      <c r="GW54" s="4"/>
      <c r="GX54" s="4"/>
      <c r="GY54" s="4"/>
      <c r="GZ54" s="4"/>
      <c r="HA54" s="4"/>
      <c r="HB54" s="4"/>
      <c r="HC54" s="4"/>
      <c r="HD54" s="4"/>
      <c r="HE54" s="4"/>
      <c r="HF54" s="4"/>
      <c r="HG54" s="4"/>
      <c r="HH54" s="4"/>
      <c r="HI54" s="4"/>
      <c r="HJ54" s="4"/>
      <c r="HK54" s="4"/>
      <c r="HL54" s="4"/>
      <c r="HM54" s="4"/>
      <c r="HN54" s="4"/>
      <c r="HO54" s="4"/>
      <c r="HP54" s="4"/>
      <c r="HQ54" s="4"/>
      <c r="HR54" s="4"/>
      <c r="HS54" s="4"/>
      <c r="HT54" s="4"/>
      <c r="HU54" s="4"/>
      <c r="HV54" s="4"/>
      <c r="HW54" s="4"/>
      <c r="HX54" s="4"/>
      <c r="HY54" s="4"/>
      <c r="HZ54" s="4"/>
      <c r="IA54" s="4"/>
      <c r="IB54" s="4"/>
      <c r="IC54" s="4"/>
      <c r="ID54" s="4"/>
      <c r="IE54" s="4"/>
      <c r="IF54" s="4"/>
      <c r="IG54" s="4"/>
      <c r="IH54" s="4"/>
      <c r="II54" s="4"/>
      <c r="IJ54" s="4"/>
      <c r="IK54" s="4"/>
      <c r="IL54" s="4"/>
      <c r="IM54" s="4"/>
      <c r="IN54" s="4"/>
      <c r="IO54" s="4"/>
      <c r="IP54" s="4"/>
      <c r="IQ54" s="4"/>
      <c r="IR54" s="4"/>
      <c r="IS54" s="4"/>
      <c r="IT54" s="4"/>
      <c r="IU54" s="4"/>
      <c r="IV54" s="4"/>
      <c r="IW54" s="4"/>
      <c r="IX54" s="4"/>
      <c r="IY54" s="4"/>
      <c r="IZ54" s="4"/>
      <c r="JA54" s="4"/>
      <c r="JB54" s="4"/>
      <c r="JC54" s="4"/>
      <c r="JD54" s="4"/>
      <c r="JE54" s="4"/>
      <c r="JF54" s="4"/>
      <c r="JG54" s="4"/>
      <c r="JH54" s="4"/>
      <c r="JI54" s="4"/>
      <c r="JJ54" s="4"/>
      <c r="JK54" s="4"/>
      <c r="JL54" s="4"/>
      <c r="JM54" s="4"/>
      <c r="JN54" s="4"/>
      <c r="JO54" s="4"/>
      <c r="JP54" s="4"/>
      <c r="JQ54" s="4"/>
      <c r="JR54" s="4"/>
      <c r="JS54" s="4"/>
      <c r="JT54" s="4"/>
      <c r="JU54" s="4"/>
      <c r="JV54" s="4"/>
      <c r="JW54" s="4"/>
      <c r="JX54" s="4"/>
      <c r="JY54" s="4"/>
      <c r="JZ54" s="4"/>
      <c r="KA54" s="4"/>
      <c r="KB54" s="4"/>
      <c r="KC54" s="4"/>
      <c r="KD54" s="4"/>
      <c r="KE54" s="4"/>
      <c r="KF54" s="4"/>
      <c r="KG54" s="4"/>
      <c r="KH54" s="4"/>
      <c r="KI54" s="4"/>
      <c r="KJ54" s="4"/>
      <c r="KK54" s="4"/>
      <c r="KL54" s="4"/>
      <c r="KM54" s="4"/>
      <c r="KN54" s="4"/>
      <c r="KO54" s="4"/>
      <c r="KP54" s="4"/>
      <c r="KQ54" s="4"/>
      <c r="KR54" s="4"/>
      <c r="KS54" s="4"/>
      <c r="KT54" s="4"/>
      <c r="KU54" s="4"/>
      <c r="KV54" s="4"/>
      <c r="KW54" s="4"/>
      <c r="KX54" s="4"/>
      <c r="KY54" s="4"/>
      <c r="KZ54" s="4"/>
      <c r="LA54" s="4"/>
      <c r="LB54" s="4"/>
      <c r="LC54" s="4"/>
      <c r="LD54" s="4"/>
      <c r="LE54" s="4"/>
      <c r="LF54" s="4"/>
      <c r="LG54" s="4"/>
      <c r="LH54" s="4"/>
      <c r="LI54" s="4"/>
      <c r="LJ54" s="4"/>
      <c r="LK54" s="4"/>
      <c r="LL54" s="4"/>
      <c r="LM54" s="4"/>
      <c r="LN54" s="4"/>
      <c r="LO54" s="4"/>
      <c r="LP54" s="4"/>
      <c r="LQ54" s="4"/>
      <c r="LR54" s="4"/>
      <c r="LS54" s="4"/>
      <c r="LT54" s="4"/>
      <c r="LU54" s="4"/>
      <c r="LV54" s="4"/>
      <c r="LW54" s="4"/>
      <c r="LX54" s="4"/>
      <c r="LY54" s="4"/>
      <c r="LZ54" s="4"/>
      <c r="MA54" s="4"/>
      <c r="MB54" s="4"/>
      <c r="MC54" s="4"/>
      <c r="MD54" s="4"/>
      <c r="ME54" s="4"/>
      <c r="MF54" s="4"/>
      <c r="MG54" s="4"/>
      <c r="MH54" s="4"/>
      <c r="MI54" s="4"/>
      <c r="MJ54" s="4"/>
      <c r="MK54" s="4"/>
      <c r="ML54" s="4"/>
      <c r="MM54" s="4"/>
      <c r="MN54" s="4"/>
      <c r="MO54" s="4"/>
      <c r="MP54" s="4"/>
      <c r="MQ54" s="4"/>
      <c r="MR54" s="4"/>
      <c r="MS54" s="4"/>
      <c r="MT54" s="4"/>
    </row>
    <row r="55" spans="1:358" s="97" customFormat="1" ht="15" customHeight="1" x14ac:dyDescent="0.4">
      <c r="A55" s="87"/>
      <c r="B55" s="88"/>
      <c r="C55" s="87" t="s">
        <v>110</v>
      </c>
      <c r="D55" s="88" t="s">
        <v>126</v>
      </c>
      <c r="E55" s="88" t="s">
        <v>273</v>
      </c>
      <c r="F55" s="90" t="s">
        <v>274</v>
      </c>
      <c r="G55" s="127">
        <f>41.05+1875.95</f>
        <v>1917</v>
      </c>
      <c r="H55" s="90">
        <v>1</v>
      </c>
      <c r="I55" s="90">
        <v>1</v>
      </c>
      <c r="J55" s="90">
        <v>1</v>
      </c>
      <c r="K55" s="90">
        <v>1</v>
      </c>
      <c r="L55" s="90">
        <v>1</v>
      </c>
      <c r="M55" s="90">
        <v>0</v>
      </c>
      <c r="N55" s="90">
        <v>1</v>
      </c>
      <c r="O55" s="90">
        <v>0</v>
      </c>
      <c r="P55" s="90">
        <v>1</v>
      </c>
      <c r="Q55" s="90">
        <v>1</v>
      </c>
      <c r="R55" s="90">
        <v>0</v>
      </c>
      <c r="S55" s="90">
        <v>2</v>
      </c>
      <c r="T55" s="90">
        <v>0</v>
      </c>
      <c r="U55" s="90">
        <v>1</v>
      </c>
      <c r="V55" s="91">
        <v>1</v>
      </c>
      <c r="W55" s="91">
        <v>1</v>
      </c>
      <c r="X55" s="90">
        <v>5</v>
      </c>
      <c r="Y55" s="90">
        <v>5</v>
      </c>
      <c r="Z55" s="90">
        <v>4</v>
      </c>
      <c r="AA55" s="90">
        <v>4</v>
      </c>
      <c r="AB55" s="90">
        <v>0</v>
      </c>
      <c r="AC55" s="90">
        <v>0</v>
      </c>
      <c r="AD55" s="90">
        <v>2</v>
      </c>
      <c r="AE55" s="90">
        <v>2</v>
      </c>
      <c r="AF55" s="90">
        <v>0</v>
      </c>
      <c r="AG55" s="90">
        <v>0</v>
      </c>
      <c r="AH55" s="90">
        <v>0</v>
      </c>
      <c r="AI55" s="92">
        <f t="shared" si="1"/>
        <v>35</v>
      </c>
      <c r="AJ55" s="127">
        <f>41.05+1875.95</f>
        <v>1917</v>
      </c>
      <c r="AK55" s="90"/>
      <c r="AL55" s="90"/>
      <c r="AM55" s="93"/>
      <c r="AN55" s="90"/>
      <c r="AO55" s="90"/>
      <c r="AP55" s="90"/>
      <c r="AQ55" s="87"/>
      <c r="AR55" s="96"/>
      <c r="AS55" s="96"/>
      <c r="AT55" s="96"/>
      <c r="AU55" s="96"/>
    </row>
    <row r="56" spans="1:358" s="97" customFormat="1" ht="15" customHeight="1" x14ac:dyDescent="0.4">
      <c r="A56" s="87"/>
      <c r="B56" s="88"/>
      <c r="C56" s="87" t="s">
        <v>110</v>
      </c>
      <c r="D56" s="88" t="s">
        <v>126</v>
      </c>
      <c r="E56" s="88" t="s">
        <v>275</v>
      </c>
      <c r="F56" s="90" t="s">
        <v>275</v>
      </c>
      <c r="G56" s="127">
        <v>185.49</v>
      </c>
      <c r="H56" s="90">
        <v>1</v>
      </c>
      <c r="I56" s="90">
        <v>1</v>
      </c>
      <c r="J56" s="90">
        <v>1</v>
      </c>
      <c r="K56" s="90">
        <v>1</v>
      </c>
      <c r="L56" s="90">
        <v>1</v>
      </c>
      <c r="M56" s="90">
        <v>0</v>
      </c>
      <c r="N56" s="90">
        <v>1</v>
      </c>
      <c r="O56" s="90">
        <v>0</v>
      </c>
      <c r="P56" s="90">
        <v>1</v>
      </c>
      <c r="Q56" s="90">
        <v>1</v>
      </c>
      <c r="R56" s="90">
        <v>0</v>
      </c>
      <c r="S56" s="90">
        <v>2</v>
      </c>
      <c r="T56" s="90">
        <v>0</v>
      </c>
      <c r="U56" s="90">
        <v>0</v>
      </c>
      <c r="V56" s="90">
        <v>0</v>
      </c>
      <c r="W56" s="90">
        <v>0</v>
      </c>
      <c r="X56" s="90">
        <v>0</v>
      </c>
      <c r="Y56" s="90">
        <v>0</v>
      </c>
      <c r="Z56" s="90">
        <v>0</v>
      </c>
      <c r="AA56" s="90">
        <v>0</v>
      </c>
      <c r="AB56" s="90">
        <v>0</v>
      </c>
      <c r="AC56" s="90">
        <v>0</v>
      </c>
      <c r="AD56" s="90">
        <v>0</v>
      </c>
      <c r="AE56" s="90">
        <v>0</v>
      </c>
      <c r="AF56" s="90">
        <v>0</v>
      </c>
      <c r="AG56" s="90">
        <v>0</v>
      </c>
      <c r="AH56" s="90">
        <v>0</v>
      </c>
      <c r="AI56" s="92">
        <f t="shared" si="1"/>
        <v>10</v>
      </c>
      <c r="AJ56" s="127">
        <v>185.49</v>
      </c>
      <c r="AK56" s="90"/>
      <c r="AL56" s="90"/>
      <c r="AM56" s="93"/>
      <c r="AN56" s="90"/>
      <c r="AO56" s="90"/>
      <c r="AP56" s="90"/>
      <c r="AQ56" s="87"/>
      <c r="AR56" s="96"/>
      <c r="AS56" s="96"/>
      <c r="AT56" s="96"/>
      <c r="AU56" s="96"/>
    </row>
    <row r="57" spans="1:358" s="97" customFormat="1" ht="15" customHeight="1" x14ac:dyDescent="0.4">
      <c r="A57" s="87"/>
      <c r="B57" s="88"/>
      <c r="C57" s="87" t="s">
        <v>110</v>
      </c>
      <c r="D57" s="88" t="s">
        <v>126</v>
      </c>
      <c r="E57" s="88" t="s">
        <v>277</v>
      </c>
      <c r="F57" s="90" t="s">
        <v>278</v>
      </c>
      <c r="G57" s="127">
        <v>218.69</v>
      </c>
      <c r="H57" s="90">
        <v>1</v>
      </c>
      <c r="I57" s="90">
        <v>1</v>
      </c>
      <c r="J57" s="90">
        <v>1</v>
      </c>
      <c r="K57" s="90">
        <v>1</v>
      </c>
      <c r="L57" s="90">
        <v>1</v>
      </c>
      <c r="M57" s="90">
        <v>1</v>
      </c>
      <c r="N57" s="90">
        <v>1</v>
      </c>
      <c r="O57" s="90">
        <v>0</v>
      </c>
      <c r="P57" s="90">
        <v>1</v>
      </c>
      <c r="Q57" s="90">
        <v>1</v>
      </c>
      <c r="R57" s="90">
        <v>0</v>
      </c>
      <c r="S57" s="90">
        <v>2</v>
      </c>
      <c r="T57" s="90">
        <v>0</v>
      </c>
      <c r="U57" s="90">
        <v>0</v>
      </c>
      <c r="V57" s="90">
        <v>0</v>
      </c>
      <c r="W57" s="90">
        <v>0</v>
      </c>
      <c r="X57" s="90">
        <v>0</v>
      </c>
      <c r="Y57" s="90">
        <v>0</v>
      </c>
      <c r="Z57" s="90">
        <v>0</v>
      </c>
      <c r="AA57" s="90">
        <v>0</v>
      </c>
      <c r="AB57" s="90">
        <v>0</v>
      </c>
      <c r="AC57" s="90">
        <v>0</v>
      </c>
      <c r="AD57" s="90">
        <v>0</v>
      </c>
      <c r="AE57" s="90">
        <v>0</v>
      </c>
      <c r="AF57" s="90">
        <v>0</v>
      </c>
      <c r="AG57" s="90">
        <v>0</v>
      </c>
      <c r="AH57" s="90">
        <v>0</v>
      </c>
      <c r="AI57" s="92">
        <f t="shared" si="1"/>
        <v>11</v>
      </c>
      <c r="AJ57" s="127">
        <v>218.69</v>
      </c>
      <c r="AK57" s="90"/>
      <c r="AL57" s="90"/>
      <c r="AM57" s="93"/>
      <c r="AN57" s="90"/>
      <c r="AO57" s="90"/>
      <c r="AP57" s="90"/>
      <c r="AQ57" s="87"/>
      <c r="AR57" s="96"/>
      <c r="AS57" s="96"/>
      <c r="AT57" s="96"/>
      <c r="AU57" s="96"/>
    </row>
    <row r="58" spans="1:358" s="25" customFormat="1" ht="15" customHeight="1" x14ac:dyDescent="0.4">
      <c r="A58" s="30">
        <v>34</v>
      </c>
      <c r="B58" s="30" t="s">
        <v>54</v>
      </c>
      <c r="C58" s="31" t="s">
        <v>12</v>
      </c>
      <c r="D58" s="30" t="s">
        <v>53</v>
      </c>
      <c r="E58" s="30" t="s">
        <v>55</v>
      </c>
      <c r="F58" s="120" t="s">
        <v>280</v>
      </c>
      <c r="G58" s="134">
        <v>59.92</v>
      </c>
      <c r="H58" s="45">
        <v>1</v>
      </c>
      <c r="I58" s="45">
        <v>1</v>
      </c>
      <c r="J58" s="45">
        <v>1</v>
      </c>
      <c r="K58" s="45">
        <v>1</v>
      </c>
      <c r="L58" s="45">
        <v>1</v>
      </c>
      <c r="M58" s="45">
        <v>1</v>
      </c>
      <c r="N58" s="45">
        <v>1</v>
      </c>
      <c r="O58" s="45">
        <v>0</v>
      </c>
      <c r="P58" s="45">
        <v>0</v>
      </c>
      <c r="Q58" s="45">
        <v>1</v>
      </c>
      <c r="R58" s="45">
        <v>0</v>
      </c>
      <c r="S58" s="45">
        <v>2</v>
      </c>
      <c r="T58" s="47">
        <v>2</v>
      </c>
      <c r="U58" s="45">
        <v>0</v>
      </c>
      <c r="V58" s="45">
        <v>0</v>
      </c>
      <c r="W58" s="45">
        <v>0</v>
      </c>
      <c r="X58" s="45">
        <v>0</v>
      </c>
      <c r="Y58" s="45">
        <v>0</v>
      </c>
      <c r="Z58" s="45">
        <v>0</v>
      </c>
      <c r="AA58" s="45">
        <v>0</v>
      </c>
      <c r="AB58" s="45">
        <v>0</v>
      </c>
      <c r="AC58" s="45">
        <v>0</v>
      </c>
      <c r="AD58" s="45">
        <v>0</v>
      </c>
      <c r="AE58" s="45">
        <v>0</v>
      </c>
      <c r="AF58" s="45">
        <v>0</v>
      </c>
      <c r="AG58" s="45">
        <v>0</v>
      </c>
      <c r="AH58" s="45">
        <v>0</v>
      </c>
      <c r="AI58" s="45">
        <f t="shared" si="1"/>
        <v>12</v>
      </c>
      <c r="AJ58" s="247">
        <v>59.92</v>
      </c>
      <c r="AK58" s="45"/>
      <c r="AL58" s="45"/>
      <c r="AM58" s="46"/>
      <c r="AN58" s="45"/>
      <c r="AO58" s="64"/>
      <c r="AP58" s="64"/>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c r="IU58" s="1"/>
      <c r="IV58" s="1"/>
      <c r="IW58" s="1"/>
      <c r="IX58" s="1"/>
      <c r="IY58" s="1"/>
      <c r="IZ58" s="1"/>
      <c r="JA58" s="1"/>
      <c r="JB58" s="1"/>
      <c r="JC58" s="1"/>
      <c r="JD58" s="1"/>
      <c r="JE58" s="1"/>
      <c r="JF58" s="1"/>
      <c r="JG58" s="1"/>
      <c r="JH58" s="1"/>
      <c r="JI58" s="1"/>
      <c r="JJ58" s="1"/>
      <c r="JK58" s="1"/>
      <c r="JL58" s="1"/>
      <c r="JM58" s="1"/>
      <c r="JN58" s="1"/>
      <c r="JO58" s="1"/>
      <c r="JP58" s="1"/>
      <c r="JQ58" s="1"/>
      <c r="JR58" s="1"/>
      <c r="JS58" s="1"/>
      <c r="JT58" s="1"/>
      <c r="JU58" s="1"/>
      <c r="JV58" s="1"/>
      <c r="JW58" s="1"/>
      <c r="JX58" s="1"/>
      <c r="JY58" s="1"/>
      <c r="JZ58" s="1"/>
      <c r="KA58" s="1"/>
      <c r="KB58" s="1"/>
      <c r="KC58" s="1"/>
      <c r="KD58" s="1"/>
      <c r="KE58" s="1"/>
      <c r="KF58" s="1"/>
      <c r="KG58" s="1"/>
      <c r="KH58" s="1"/>
      <c r="KI58" s="1"/>
      <c r="KJ58" s="1"/>
      <c r="KK58" s="1"/>
      <c r="KL58" s="1"/>
      <c r="KM58" s="1"/>
      <c r="KN58" s="1"/>
      <c r="KO58" s="1"/>
      <c r="KP58" s="1"/>
      <c r="KQ58" s="1"/>
      <c r="KR58" s="1"/>
      <c r="KS58" s="1"/>
      <c r="KT58" s="1"/>
      <c r="KU58" s="1"/>
      <c r="KV58" s="1"/>
      <c r="KW58" s="1"/>
      <c r="KX58" s="1"/>
      <c r="KY58" s="1"/>
      <c r="KZ58" s="1"/>
      <c r="LA58" s="1"/>
      <c r="LB58" s="1"/>
      <c r="LC58" s="1"/>
      <c r="LD58" s="1"/>
      <c r="LE58" s="1"/>
      <c r="LF58" s="1"/>
      <c r="LG58" s="1"/>
      <c r="LH58" s="1"/>
      <c r="LI58" s="1"/>
      <c r="LJ58" s="1"/>
      <c r="LK58" s="1"/>
      <c r="LL58" s="1"/>
      <c r="LM58" s="1"/>
      <c r="LN58" s="1"/>
      <c r="LO58" s="1"/>
      <c r="LP58" s="1"/>
      <c r="LQ58" s="1"/>
      <c r="LR58" s="1"/>
      <c r="LS58" s="1"/>
      <c r="LT58" s="1"/>
      <c r="LU58" s="1"/>
      <c r="LV58" s="1"/>
      <c r="LW58" s="1"/>
      <c r="LX58" s="1"/>
      <c r="LY58" s="1"/>
      <c r="LZ58" s="1"/>
      <c r="MA58" s="1"/>
      <c r="MB58" s="1"/>
      <c r="MC58" s="1"/>
      <c r="MD58" s="1"/>
      <c r="ME58" s="1"/>
      <c r="MF58" s="1"/>
      <c r="MG58" s="1"/>
      <c r="MH58" s="1"/>
      <c r="MI58" s="1"/>
      <c r="MJ58" s="1"/>
      <c r="MK58" s="1"/>
      <c r="ML58" s="1"/>
      <c r="MM58" s="1"/>
      <c r="MN58" s="1"/>
      <c r="MO58" s="1"/>
      <c r="MP58" s="1"/>
      <c r="MQ58" s="1"/>
      <c r="MR58" s="1"/>
      <c r="MS58" s="1"/>
      <c r="MT58" s="1"/>
    </row>
    <row r="59" spans="1:358" s="25" customFormat="1" ht="15" customHeight="1" x14ac:dyDescent="0.4">
      <c r="A59" s="26">
        <v>35</v>
      </c>
      <c r="B59" s="26" t="s">
        <v>56</v>
      </c>
      <c r="C59" s="25" t="s">
        <v>12</v>
      </c>
      <c r="D59" s="26" t="s">
        <v>53</v>
      </c>
      <c r="E59" s="26" t="s">
        <v>57</v>
      </c>
      <c r="F59" s="119" t="s">
        <v>280</v>
      </c>
      <c r="G59" s="119"/>
      <c r="H59" s="52">
        <v>1</v>
      </c>
      <c r="I59" s="52">
        <v>1</v>
      </c>
      <c r="J59" s="52">
        <v>1</v>
      </c>
      <c r="K59" s="52">
        <v>1</v>
      </c>
      <c r="L59" s="52">
        <v>1</v>
      </c>
      <c r="M59" s="52">
        <v>1</v>
      </c>
      <c r="N59" s="52">
        <v>1</v>
      </c>
      <c r="O59" s="52">
        <v>0</v>
      </c>
      <c r="P59" s="52">
        <v>0</v>
      </c>
      <c r="Q59" s="52">
        <v>1</v>
      </c>
      <c r="R59" s="52">
        <v>2</v>
      </c>
      <c r="S59" s="52">
        <v>2</v>
      </c>
      <c r="T59" s="65">
        <v>2</v>
      </c>
      <c r="U59" s="52">
        <v>1</v>
      </c>
      <c r="V59" s="52">
        <v>1</v>
      </c>
      <c r="W59" s="52">
        <v>1</v>
      </c>
      <c r="X59" s="66">
        <v>0</v>
      </c>
      <c r="Y59" s="66">
        <v>0</v>
      </c>
      <c r="Z59" s="66">
        <v>0</v>
      </c>
      <c r="AA59" s="66">
        <v>0</v>
      </c>
      <c r="AB59" s="66">
        <v>0</v>
      </c>
      <c r="AC59" s="66">
        <v>0</v>
      </c>
      <c r="AD59" s="66">
        <v>0</v>
      </c>
      <c r="AE59" s="66">
        <v>0</v>
      </c>
      <c r="AF59" s="66">
        <v>0</v>
      </c>
      <c r="AG59" s="66">
        <v>0</v>
      </c>
      <c r="AH59" s="66">
        <v>0</v>
      </c>
      <c r="AI59" s="66">
        <f t="shared" si="1"/>
        <v>17</v>
      </c>
      <c r="AJ59" s="247"/>
      <c r="AK59" s="52"/>
      <c r="AL59" s="52"/>
      <c r="AM59" s="55"/>
      <c r="AN59" s="52"/>
      <c r="AO59" s="67"/>
      <c r="AP59" s="67"/>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c r="IU59" s="1"/>
      <c r="IV59" s="1"/>
      <c r="IW59" s="1"/>
      <c r="IX59" s="1"/>
      <c r="IY59" s="1"/>
      <c r="IZ59" s="1"/>
      <c r="JA59" s="1"/>
      <c r="JB59" s="1"/>
      <c r="JC59" s="1"/>
      <c r="JD59" s="1"/>
      <c r="JE59" s="1"/>
      <c r="JF59" s="1"/>
      <c r="JG59" s="1"/>
      <c r="JH59" s="1"/>
      <c r="JI59" s="1"/>
      <c r="JJ59" s="1"/>
      <c r="JK59" s="1"/>
      <c r="JL59" s="1"/>
      <c r="JM59" s="1"/>
      <c r="JN59" s="1"/>
      <c r="JO59" s="1"/>
      <c r="JP59" s="1"/>
      <c r="JQ59" s="1"/>
      <c r="JR59" s="1"/>
      <c r="JS59" s="1"/>
      <c r="JT59" s="1"/>
      <c r="JU59" s="1"/>
      <c r="JV59" s="1"/>
      <c r="JW59" s="1"/>
      <c r="JX59" s="1"/>
      <c r="JY59" s="1"/>
      <c r="JZ59" s="1"/>
      <c r="KA59" s="1"/>
      <c r="KB59" s="1"/>
      <c r="KC59" s="1"/>
      <c r="KD59" s="1"/>
      <c r="KE59" s="1"/>
      <c r="KF59" s="1"/>
      <c r="KG59" s="1"/>
      <c r="KH59" s="1"/>
      <c r="KI59" s="1"/>
      <c r="KJ59" s="1"/>
      <c r="KK59" s="1"/>
      <c r="KL59" s="1"/>
      <c r="KM59" s="1"/>
      <c r="KN59" s="1"/>
      <c r="KO59" s="1"/>
      <c r="KP59" s="1"/>
      <c r="KQ59" s="1"/>
      <c r="KR59" s="1"/>
      <c r="KS59" s="1"/>
      <c r="KT59" s="1"/>
      <c r="KU59" s="1"/>
      <c r="KV59" s="1"/>
      <c r="KW59" s="1"/>
      <c r="KX59" s="1"/>
      <c r="KY59" s="1"/>
      <c r="KZ59" s="1"/>
      <c r="LA59" s="1"/>
      <c r="LB59" s="1"/>
      <c r="LC59" s="1"/>
      <c r="LD59" s="1"/>
      <c r="LE59" s="1"/>
      <c r="LF59" s="1"/>
      <c r="LG59" s="1"/>
      <c r="LH59" s="1"/>
      <c r="LI59" s="1"/>
      <c r="LJ59" s="1"/>
      <c r="LK59" s="1"/>
      <c r="LL59" s="1"/>
      <c r="LM59" s="1"/>
      <c r="LN59" s="1"/>
      <c r="LO59" s="1"/>
      <c r="LP59" s="1"/>
      <c r="LQ59" s="1"/>
      <c r="LR59" s="1"/>
      <c r="LS59" s="1"/>
      <c r="LT59" s="1"/>
      <c r="LU59" s="1"/>
      <c r="LV59" s="1"/>
      <c r="LW59" s="1"/>
      <c r="LX59" s="1"/>
      <c r="LY59" s="1"/>
      <c r="LZ59" s="1"/>
      <c r="MA59" s="1"/>
      <c r="MB59" s="1"/>
      <c r="MC59" s="1"/>
      <c r="MD59" s="1"/>
      <c r="ME59" s="1"/>
      <c r="MF59" s="1"/>
      <c r="MG59" s="1"/>
      <c r="MH59" s="1"/>
      <c r="MI59" s="1"/>
      <c r="MJ59" s="1"/>
      <c r="MK59" s="1"/>
      <c r="ML59" s="1"/>
      <c r="MM59" s="1"/>
      <c r="MN59" s="1"/>
      <c r="MO59" s="1"/>
      <c r="MP59" s="1"/>
      <c r="MQ59" s="1"/>
      <c r="MR59" s="1"/>
      <c r="MS59" s="1"/>
      <c r="MT59" s="1"/>
    </row>
    <row r="60" spans="1:358" s="113" customFormat="1" ht="15" customHeight="1" x14ac:dyDescent="0.4">
      <c r="A60" s="104">
        <v>36</v>
      </c>
      <c r="B60" s="104" t="s">
        <v>58</v>
      </c>
      <c r="C60" s="105" t="s">
        <v>12</v>
      </c>
      <c r="D60" s="104" t="s">
        <v>53</v>
      </c>
      <c r="E60" s="104" t="s">
        <v>351</v>
      </c>
      <c r="F60" s="110" t="s">
        <v>280</v>
      </c>
      <c r="G60" s="110"/>
      <c r="H60" s="106">
        <v>1</v>
      </c>
      <c r="I60" s="106">
        <v>1</v>
      </c>
      <c r="J60" s="106">
        <v>1</v>
      </c>
      <c r="K60" s="106">
        <v>1</v>
      </c>
      <c r="L60" s="106">
        <v>1</v>
      </c>
      <c r="M60" s="106">
        <v>0</v>
      </c>
      <c r="N60" s="106">
        <v>1</v>
      </c>
      <c r="O60" s="106">
        <v>0</v>
      </c>
      <c r="P60" s="106">
        <v>0</v>
      </c>
      <c r="Q60" s="106">
        <v>1</v>
      </c>
      <c r="R60" s="106">
        <v>0</v>
      </c>
      <c r="S60" s="106">
        <v>2</v>
      </c>
      <c r="T60" s="107">
        <v>2</v>
      </c>
      <c r="U60" s="106">
        <v>0</v>
      </c>
      <c r="V60" s="106">
        <v>0</v>
      </c>
      <c r="W60" s="106">
        <v>0</v>
      </c>
      <c r="X60" s="106">
        <v>0</v>
      </c>
      <c r="Y60" s="106">
        <v>0</v>
      </c>
      <c r="Z60" s="106">
        <v>0</v>
      </c>
      <c r="AA60" s="106">
        <v>0</v>
      </c>
      <c r="AB60" s="106">
        <v>0</v>
      </c>
      <c r="AC60" s="106">
        <v>0</v>
      </c>
      <c r="AD60" s="106">
        <v>0</v>
      </c>
      <c r="AE60" s="106">
        <v>0</v>
      </c>
      <c r="AF60" s="106">
        <v>0</v>
      </c>
      <c r="AG60" s="106">
        <v>0</v>
      </c>
      <c r="AH60" s="106">
        <v>0</v>
      </c>
      <c r="AI60" s="106">
        <f t="shared" si="1"/>
        <v>11</v>
      </c>
      <c r="AJ60" s="247"/>
      <c r="AK60" s="106"/>
      <c r="AL60" s="106"/>
      <c r="AM60" s="109"/>
      <c r="AN60" s="106"/>
      <c r="AO60" s="110"/>
      <c r="AP60" s="110"/>
      <c r="AQ60" s="111"/>
      <c r="AR60" s="114"/>
      <c r="AS60" s="114"/>
      <c r="AT60" s="114"/>
      <c r="AU60" s="114"/>
      <c r="AV60" s="111"/>
      <c r="AW60" s="111"/>
      <c r="AX60" s="111"/>
      <c r="AY60" s="111"/>
      <c r="AZ60" s="111"/>
      <c r="BA60" s="111"/>
      <c r="BB60" s="111"/>
      <c r="BC60" s="111"/>
      <c r="BD60" s="111"/>
      <c r="BE60" s="111"/>
      <c r="BF60" s="111"/>
      <c r="BG60" s="111"/>
      <c r="BH60" s="111"/>
      <c r="BI60" s="111"/>
      <c r="BJ60" s="111"/>
      <c r="BK60" s="111"/>
      <c r="BL60" s="111"/>
      <c r="BM60" s="111"/>
      <c r="BN60" s="111"/>
      <c r="BO60" s="111"/>
      <c r="BP60" s="111"/>
      <c r="BQ60" s="111"/>
      <c r="BR60" s="111"/>
      <c r="BS60" s="111"/>
      <c r="BT60" s="111"/>
      <c r="BU60" s="111"/>
      <c r="BV60" s="111"/>
      <c r="BW60" s="111"/>
      <c r="BX60" s="111"/>
      <c r="BY60" s="111"/>
      <c r="BZ60" s="111"/>
      <c r="CA60" s="111"/>
      <c r="CB60" s="111"/>
      <c r="CC60" s="111"/>
      <c r="CD60" s="111"/>
      <c r="CE60" s="111"/>
      <c r="CF60" s="111"/>
      <c r="CG60" s="111"/>
      <c r="CH60" s="111"/>
      <c r="CI60" s="111"/>
      <c r="CJ60" s="111"/>
      <c r="CK60" s="111"/>
      <c r="CL60" s="111"/>
      <c r="CM60" s="111"/>
      <c r="CN60" s="111"/>
      <c r="CO60" s="111"/>
      <c r="CP60" s="111"/>
      <c r="CQ60" s="111"/>
      <c r="CR60" s="111"/>
      <c r="CS60" s="111"/>
      <c r="CT60" s="111"/>
      <c r="CU60" s="111"/>
      <c r="CV60" s="111"/>
      <c r="CW60" s="111"/>
      <c r="CX60" s="111"/>
      <c r="CY60" s="111"/>
      <c r="CZ60" s="111"/>
      <c r="DA60" s="111"/>
      <c r="DB60" s="111"/>
      <c r="DC60" s="111"/>
      <c r="DD60" s="111"/>
      <c r="DE60" s="111"/>
      <c r="DF60" s="111"/>
      <c r="DG60" s="111"/>
      <c r="DH60" s="111"/>
      <c r="DI60" s="111"/>
      <c r="DJ60" s="111"/>
      <c r="DK60" s="111"/>
      <c r="DL60" s="111"/>
      <c r="DM60" s="111"/>
      <c r="DN60" s="111"/>
      <c r="DO60" s="111"/>
      <c r="DP60" s="111"/>
      <c r="DQ60" s="111"/>
      <c r="DR60" s="111"/>
      <c r="DS60" s="111"/>
      <c r="DT60" s="111"/>
      <c r="DU60" s="111"/>
      <c r="DV60" s="111"/>
      <c r="DW60" s="111"/>
      <c r="DX60" s="111"/>
      <c r="DY60" s="111"/>
      <c r="DZ60" s="111"/>
      <c r="EA60" s="111"/>
      <c r="EB60" s="111"/>
      <c r="EC60" s="111"/>
      <c r="ED60" s="111"/>
      <c r="EE60" s="111"/>
      <c r="EF60" s="111"/>
      <c r="EG60" s="111"/>
      <c r="EH60" s="111"/>
      <c r="EI60" s="111"/>
      <c r="EJ60" s="111"/>
      <c r="EK60" s="111"/>
      <c r="EL60" s="111"/>
      <c r="EM60" s="111"/>
      <c r="EN60" s="111"/>
      <c r="EO60" s="111"/>
      <c r="EP60" s="111"/>
      <c r="EQ60" s="111"/>
      <c r="ER60" s="111"/>
      <c r="ES60" s="111"/>
      <c r="ET60" s="111"/>
      <c r="EU60" s="111"/>
      <c r="EV60" s="111"/>
      <c r="EW60" s="111"/>
      <c r="EX60" s="111"/>
      <c r="EY60" s="111"/>
      <c r="EZ60" s="111"/>
      <c r="FA60" s="111"/>
      <c r="FB60" s="111"/>
      <c r="FC60" s="111"/>
      <c r="FD60" s="111"/>
      <c r="FE60" s="111"/>
      <c r="FF60" s="111"/>
      <c r="FG60" s="111"/>
      <c r="FH60" s="111"/>
      <c r="FI60" s="111"/>
      <c r="FJ60" s="111"/>
      <c r="FK60" s="111"/>
      <c r="FL60" s="111"/>
      <c r="FM60" s="111"/>
      <c r="FN60" s="111"/>
      <c r="FO60" s="111"/>
      <c r="FP60" s="111"/>
      <c r="FQ60" s="111"/>
      <c r="FR60" s="111"/>
      <c r="FS60" s="111"/>
      <c r="FT60" s="111"/>
      <c r="FU60" s="111"/>
      <c r="FV60" s="111"/>
      <c r="FW60" s="111"/>
      <c r="FX60" s="111"/>
      <c r="FY60" s="111"/>
      <c r="FZ60" s="111"/>
      <c r="GA60" s="111"/>
      <c r="GB60" s="111"/>
      <c r="GC60" s="111"/>
      <c r="GD60" s="111"/>
      <c r="GE60" s="111"/>
      <c r="GF60" s="111"/>
      <c r="GG60" s="111"/>
      <c r="GH60" s="111"/>
      <c r="GI60" s="111"/>
      <c r="GJ60" s="111"/>
      <c r="GK60" s="111"/>
      <c r="GL60" s="111"/>
      <c r="GM60" s="111"/>
      <c r="GN60" s="111"/>
      <c r="GO60" s="111"/>
      <c r="GP60" s="111"/>
      <c r="GQ60" s="111"/>
      <c r="GR60" s="111"/>
      <c r="GS60" s="111"/>
      <c r="GT60" s="111"/>
      <c r="GU60" s="111"/>
      <c r="GV60" s="111"/>
      <c r="GW60" s="111"/>
      <c r="GX60" s="111"/>
      <c r="GY60" s="111"/>
      <c r="GZ60" s="111"/>
      <c r="HA60" s="111"/>
      <c r="HB60" s="111"/>
      <c r="HC60" s="111"/>
      <c r="HD60" s="111"/>
      <c r="HE60" s="111"/>
      <c r="HF60" s="111"/>
      <c r="HG60" s="111"/>
      <c r="HH60" s="111"/>
      <c r="HI60" s="111"/>
      <c r="HJ60" s="111"/>
      <c r="HK60" s="111"/>
      <c r="HL60" s="111"/>
      <c r="HM60" s="111"/>
      <c r="HN60" s="111"/>
      <c r="HO60" s="111"/>
      <c r="HP60" s="111"/>
      <c r="HQ60" s="111"/>
      <c r="HR60" s="111"/>
      <c r="HS60" s="111"/>
      <c r="HT60" s="111"/>
      <c r="HU60" s="111"/>
      <c r="HV60" s="111"/>
      <c r="HW60" s="111"/>
      <c r="HX60" s="111"/>
      <c r="HY60" s="111"/>
      <c r="HZ60" s="111"/>
      <c r="IA60" s="111"/>
      <c r="IB60" s="111"/>
      <c r="IC60" s="111"/>
      <c r="ID60" s="111"/>
      <c r="IE60" s="111"/>
      <c r="IF60" s="111"/>
      <c r="IG60" s="111"/>
      <c r="IH60" s="111"/>
      <c r="II60" s="111"/>
      <c r="IJ60" s="111"/>
      <c r="IK60" s="111"/>
      <c r="IL60" s="111"/>
      <c r="IM60" s="111"/>
      <c r="IN60" s="111"/>
      <c r="IO60" s="111"/>
      <c r="IP60" s="111"/>
      <c r="IQ60" s="111"/>
      <c r="IR60" s="111"/>
      <c r="IS60" s="111"/>
      <c r="IT60" s="111"/>
      <c r="IU60" s="111"/>
      <c r="IV60" s="111"/>
      <c r="IW60" s="111"/>
      <c r="IX60" s="111"/>
      <c r="IY60" s="111"/>
      <c r="IZ60" s="111"/>
      <c r="JA60" s="111"/>
      <c r="JB60" s="111"/>
      <c r="JC60" s="111"/>
      <c r="JD60" s="111"/>
      <c r="JE60" s="111"/>
      <c r="JF60" s="111"/>
      <c r="JG60" s="111"/>
      <c r="JH60" s="111"/>
      <c r="JI60" s="111"/>
      <c r="JJ60" s="111"/>
      <c r="JK60" s="111"/>
      <c r="JL60" s="111"/>
      <c r="JM60" s="111"/>
      <c r="JN60" s="111"/>
      <c r="JO60" s="111"/>
      <c r="JP60" s="111"/>
      <c r="JQ60" s="111"/>
      <c r="JR60" s="111"/>
      <c r="JS60" s="111"/>
      <c r="JT60" s="111"/>
      <c r="JU60" s="111"/>
      <c r="JV60" s="111"/>
      <c r="JW60" s="111"/>
      <c r="JX60" s="111"/>
      <c r="JY60" s="111"/>
      <c r="JZ60" s="111"/>
      <c r="KA60" s="111"/>
      <c r="KB60" s="111"/>
      <c r="KC60" s="111"/>
      <c r="KD60" s="111"/>
      <c r="KE60" s="111"/>
      <c r="KF60" s="111"/>
      <c r="KG60" s="111"/>
      <c r="KH60" s="111"/>
      <c r="KI60" s="111"/>
      <c r="KJ60" s="111"/>
      <c r="KK60" s="111"/>
      <c r="KL60" s="111"/>
      <c r="KM60" s="111"/>
      <c r="KN60" s="111"/>
      <c r="KO60" s="111"/>
      <c r="KP60" s="111"/>
      <c r="KQ60" s="111"/>
      <c r="KR60" s="111"/>
      <c r="KS60" s="111"/>
      <c r="KT60" s="111"/>
      <c r="KU60" s="111"/>
      <c r="KV60" s="111"/>
      <c r="KW60" s="111"/>
      <c r="KX60" s="111"/>
      <c r="KY60" s="111"/>
      <c r="KZ60" s="111"/>
      <c r="LA60" s="111"/>
      <c r="LB60" s="111"/>
      <c r="LC60" s="111"/>
      <c r="LD60" s="111"/>
      <c r="LE60" s="111"/>
      <c r="LF60" s="111"/>
      <c r="LG60" s="111"/>
      <c r="LH60" s="111"/>
      <c r="LI60" s="111"/>
      <c r="LJ60" s="111"/>
      <c r="LK60" s="111"/>
      <c r="LL60" s="111"/>
      <c r="LM60" s="111"/>
      <c r="LN60" s="111"/>
      <c r="LO60" s="111"/>
      <c r="LP60" s="111"/>
      <c r="LQ60" s="111"/>
      <c r="LR60" s="111"/>
      <c r="LS60" s="111"/>
      <c r="LT60" s="111"/>
      <c r="LU60" s="111"/>
      <c r="LV60" s="111"/>
      <c r="LW60" s="111"/>
      <c r="LX60" s="111"/>
      <c r="LY60" s="111"/>
      <c r="LZ60" s="111"/>
      <c r="MA60" s="111"/>
      <c r="MB60" s="111"/>
      <c r="MC60" s="111"/>
      <c r="MD60" s="111"/>
      <c r="ME60" s="111"/>
      <c r="MF60" s="111"/>
      <c r="MG60" s="111"/>
      <c r="MH60" s="111"/>
      <c r="MI60" s="111"/>
      <c r="MJ60" s="111"/>
      <c r="MK60" s="111"/>
      <c r="ML60" s="111"/>
      <c r="MM60" s="111"/>
      <c r="MN60" s="111"/>
      <c r="MO60" s="111"/>
      <c r="MP60" s="111"/>
      <c r="MQ60" s="111"/>
      <c r="MR60" s="111"/>
      <c r="MS60" s="111"/>
      <c r="MT60" s="111"/>
    </row>
    <row r="61" spans="1:358" s="139" customFormat="1" ht="15" customHeight="1" x14ac:dyDescent="0.4">
      <c r="A61" s="156">
        <v>41</v>
      </c>
      <c r="B61" s="156" t="s">
        <v>59</v>
      </c>
      <c r="C61" s="155" t="s">
        <v>12</v>
      </c>
      <c r="D61" s="156" t="s">
        <v>53</v>
      </c>
      <c r="E61" s="156" t="s">
        <v>60</v>
      </c>
      <c r="F61" s="159" t="s">
        <v>356</v>
      </c>
      <c r="G61" s="151">
        <v>75.048189800000003</v>
      </c>
      <c r="H61" s="159">
        <v>1</v>
      </c>
      <c r="I61" s="159">
        <v>1</v>
      </c>
      <c r="J61" s="159">
        <v>1</v>
      </c>
      <c r="K61" s="159">
        <v>1</v>
      </c>
      <c r="L61" s="159">
        <v>1</v>
      </c>
      <c r="M61" s="159">
        <v>0</v>
      </c>
      <c r="N61" s="159">
        <v>0</v>
      </c>
      <c r="O61" s="159">
        <v>0</v>
      </c>
      <c r="P61" s="159">
        <v>0</v>
      </c>
      <c r="Q61" s="159">
        <v>0</v>
      </c>
      <c r="R61" s="152">
        <v>0</v>
      </c>
      <c r="S61" s="152">
        <v>2</v>
      </c>
      <c r="T61" s="152">
        <v>0</v>
      </c>
      <c r="U61" s="159">
        <v>1</v>
      </c>
      <c r="V61" s="159">
        <v>1</v>
      </c>
      <c r="W61" s="159">
        <v>0</v>
      </c>
      <c r="X61" s="159">
        <v>5</v>
      </c>
      <c r="Y61" s="152">
        <v>0</v>
      </c>
      <c r="Z61" s="159">
        <v>4</v>
      </c>
      <c r="AA61" s="159">
        <v>4</v>
      </c>
      <c r="AB61" s="152">
        <v>0</v>
      </c>
      <c r="AC61" s="159">
        <v>3</v>
      </c>
      <c r="AD61" s="159">
        <v>2</v>
      </c>
      <c r="AE61" s="152">
        <v>0</v>
      </c>
      <c r="AF61" s="159">
        <v>1</v>
      </c>
      <c r="AG61" s="159">
        <v>1</v>
      </c>
      <c r="AH61" s="152">
        <v>0</v>
      </c>
      <c r="AI61" s="139">
        <f t="shared" ref="AI61:AI110" si="3">H61+I61+J61+K61+L61+M61+N61+O61+P61+Q61+R61+S61+T61+U61+V61+W61+X61+Y61+Z61+AA61+AB61+AC61+AD61+AE61+AF61+AG61-AH61</f>
        <v>29</v>
      </c>
      <c r="AJ61" s="151">
        <v>122</v>
      </c>
      <c r="AK61" s="152"/>
      <c r="AL61" s="152"/>
      <c r="AM61" s="154"/>
      <c r="AN61" s="152"/>
      <c r="AO61" s="150"/>
      <c r="AP61" s="150"/>
      <c r="AQ61" s="152"/>
      <c r="AR61" s="160"/>
      <c r="AS61" s="160"/>
      <c r="AT61" s="160"/>
      <c r="AU61" s="160"/>
    </row>
    <row r="62" spans="1:358" s="139" customFormat="1" ht="15" customHeight="1" x14ac:dyDescent="0.4">
      <c r="A62" s="156"/>
      <c r="B62" s="156"/>
      <c r="C62" s="155" t="s">
        <v>12</v>
      </c>
      <c r="D62" s="156" t="s">
        <v>53</v>
      </c>
      <c r="E62" s="156" t="s">
        <v>352</v>
      </c>
      <c r="F62" s="159" t="s">
        <v>354</v>
      </c>
      <c r="G62" s="179">
        <v>29.869931999999999</v>
      </c>
      <c r="H62" s="159">
        <v>1</v>
      </c>
      <c r="I62" s="159">
        <v>1</v>
      </c>
      <c r="J62" s="159">
        <v>1</v>
      </c>
      <c r="K62" s="159">
        <v>1</v>
      </c>
      <c r="L62" s="159">
        <v>1</v>
      </c>
      <c r="M62" s="159">
        <v>0</v>
      </c>
      <c r="N62" s="159">
        <v>0</v>
      </c>
      <c r="O62" s="159">
        <v>0</v>
      </c>
      <c r="P62" s="159">
        <v>0</v>
      </c>
      <c r="Q62" s="159">
        <v>0</v>
      </c>
      <c r="R62" s="152">
        <v>0</v>
      </c>
      <c r="S62" s="152">
        <v>2</v>
      </c>
      <c r="T62" s="152">
        <v>0</v>
      </c>
      <c r="U62" s="159">
        <v>1</v>
      </c>
      <c r="V62" s="159">
        <v>1</v>
      </c>
      <c r="W62" s="159">
        <v>0</v>
      </c>
      <c r="X62" s="159">
        <v>5</v>
      </c>
      <c r="Y62" s="152">
        <v>0</v>
      </c>
      <c r="Z62" s="159">
        <v>4</v>
      </c>
      <c r="AA62" s="159">
        <v>4</v>
      </c>
      <c r="AB62" s="152">
        <v>0</v>
      </c>
      <c r="AC62" s="159">
        <v>3</v>
      </c>
      <c r="AD62" s="159">
        <v>2</v>
      </c>
      <c r="AE62" s="152">
        <v>0</v>
      </c>
      <c r="AF62" s="159">
        <v>1</v>
      </c>
      <c r="AG62" s="159">
        <v>1</v>
      </c>
      <c r="AH62" s="152">
        <v>0</v>
      </c>
      <c r="AJ62" s="151"/>
      <c r="AK62" s="152"/>
      <c r="AL62" s="152"/>
      <c r="AM62" s="154"/>
      <c r="AN62" s="152"/>
      <c r="AO62" s="150"/>
      <c r="AP62" s="150"/>
      <c r="AQ62" s="152"/>
      <c r="AR62" s="160"/>
      <c r="AS62" s="160"/>
      <c r="AT62" s="160"/>
      <c r="AU62" s="160"/>
    </row>
    <row r="63" spans="1:358" s="139" customFormat="1" ht="15" customHeight="1" x14ac:dyDescent="0.4">
      <c r="A63" s="156"/>
      <c r="B63" s="156"/>
      <c r="C63" s="155" t="s">
        <v>12</v>
      </c>
      <c r="D63" s="156" t="s">
        <v>53</v>
      </c>
      <c r="E63" s="156" t="s">
        <v>353</v>
      </c>
      <c r="F63" s="159" t="s">
        <v>355</v>
      </c>
      <c r="G63" s="151">
        <v>12.818611000000001</v>
      </c>
      <c r="H63" s="159">
        <v>0</v>
      </c>
      <c r="I63" s="159">
        <v>0</v>
      </c>
      <c r="J63" s="159">
        <v>0</v>
      </c>
      <c r="K63" s="159">
        <v>0</v>
      </c>
      <c r="L63" s="159">
        <v>1</v>
      </c>
      <c r="M63" s="159">
        <v>0</v>
      </c>
      <c r="N63" s="159">
        <v>0</v>
      </c>
      <c r="O63" s="159">
        <v>0</v>
      </c>
      <c r="P63" s="159">
        <v>0</v>
      </c>
      <c r="Q63" s="159">
        <v>1</v>
      </c>
      <c r="R63" s="152">
        <v>0</v>
      </c>
      <c r="S63" s="152">
        <v>2</v>
      </c>
      <c r="T63" s="152">
        <v>0</v>
      </c>
      <c r="U63" s="159">
        <v>0</v>
      </c>
      <c r="V63" s="159">
        <v>0</v>
      </c>
      <c r="W63" s="159">
        <v>0</v>
      </c>
      <c r="X63" s="159">
        <v>5</v>
      </c>
      <c r="Y63" s="152">
        <v>0</v>
      </c>
      <c r="Z63" s="159">
        <v>4</v>
      </c>
      <c r="AA63" s="159">
        <v>0</v>
      </c>
      <c r="AB63" s="152">
        <v>0</v>
      </c>
      <c r="AC63" s="159">
        <v>3</v>
      </c>
      <c r="AD63" s="159">
        <v>2</v>
      </c>
      <c r="AE63" s="152">
        <v>0</v>
      </c>
      <c r="AF63" s="159">
        <v>1</v>
      </c>
      <c r="AG63" s="159">
        <v>1</v>
      </c>
      <c r="AH63" s="152">
        <v>0</v>
      </c>
      <c r="AJ63" s="151"/>
      <c r="AK63" s="152"/>
      <c r="AL63" s="152"/>
      <c r="AM63" s="154"/>
      <c r="AN63" s="152"/>
      <c r="AO63" s="150"/>
      <c r="AP63" s="150"/>
      <c r="AQ63" s="152"/>
      <c r="AR63" s="160"/>
      <c r="AS63" s="160"/>
      <c r="AT63" s="160"/>
      <c r="AU63" s="160"/>
    </row>
    <row r="64" spans="1:358" s="25" customFormat="1" ht="15" customHeight="1" x14ac:dyDescent="0.4">
      <c r="A64" s="34">
        <v>42</v>
      </c>
      <c r="B64" s="34" t="s">
        <v>61</v>
      </c>
      <c r="C64" s="33" t="s">
        <v>12</v>
      </c>
      <c r="D64" s="34" t="s">
        <v>53</v>
      </c>
      <c r="E64" s="34" t="s">
        <v>62</v>
      </c>
      <c r="F64" s="57" t="s">
        <v>279</v>
      </c>
      <c r="G64" s="122">
        <v>5.6928727139399999</v>
      </c>
      <c r="H64" s="48">
        <v>1</v>
      </c>
      <c r="I64" s="48">
        <v>1</v>
      </c>
      <c r="J64" s="48">
        <v>1</v>
      </c>
      <c r="K64" s="48">
        <v>1</v>
      </c>
      <c r="L64" s="48">
        <v>1</v>
      </c>
      <c r="M64" s="48">
        <v>0</v>
      </c>
      <c r="N64" s="48">
        <v>0</v>
      </c>
      <c r="O64" s="48">
        <v>0</v>
      </c>
      <c r="P64" s="48">
        <v>1</v>
      </c>
      <c r="Q64" s="48">
        <v>1</v>
      </c>
      <c r="R64" s="48">
        <v>0</v>
      </c>
      <c r="S64" s="57">
        <v>2</v>
      </c>
      <c r="T64" s="57">
        <v>0</v>
      </c>
      <c r="U64" s="48">
        <v>0</v>
      </c>
      <c r="V64" s="48">
        <v>0</v>
      </c>
      <c r="W64" s="48">
        <v>0</v>
      </c>
      <c r="X64" s="48">
        <v>0</v>
      </c>
      <c r="Y64" s="48">
        <v>0</v>
      </c>
      <c r="Z64" s="48">
        <v>0</v>
      </c>
      <c r="AA64" s="48">
        <v>0</v>
      </c>
      <c r="AB64" s="48">
        <v>0</v>
      </c>
      <c r="AC64" s="48">
        <v>0</v>
      </c>
      <c r="AD64" s="48">
        <v>0</v>
      </c>
      <c r="AE64" s="48">
        <v>0</v>
      </c>
      <c r="AF64" s="48">
        <v>0</v>
      </c>
      <c r="AG64" s="48">
        <v>0</v>
      </c>
      <c r="AH64" s="48">
        <v>0</v>
      </c>
      <c r="AI64" s="48">
        <f t="shared" si="3"/>
        <v>9</v>
      </c>
      <c r="AJ64" s="122">
        <v>5.6928727139399999</v>
      </c>
      <c r="AK64" s="48"/>
      <c r="AL64" s="48"/>
      <c r="AM64" s="50"/>
      <c r="AN64" s="48"/>
      <c r="AO64" s="60"/>
      <c r="AP64" s="60"/>
      <c r="AQ64" s="4"/>
      <c r="AR64" s="44"/>
      <c r="AS64" s="44"/>
      <c r="AT64" s="44"/>
      <c r="AU64" s="44"/>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c r="IU64" s="1"/>
      <c r="IV64" s="1"/>
      <c r="IW64" s="1"/>
      <c r="IX64" s="1"/>
      <c r="IY64" s="1"/>
      <c r="IZ64" s="1"/>
      <c r="JA64" s="1"/>
      <c r="JB64" s="1"/>
      <c r="JC64" s="1"/>
      <c r="JD64" s="1"/>
      <c r="JE64" s="1"/>
      <c r="JF64" s="1"/>
      <c r="JG64" s="1"/>
      <c r="JH64" s="1"/>
      <c r="JI64" s="1"/>
      <c r="JJ64" s="1"/>
      <c r="JK64" s="1"/>
      <c r="JL64" s="1"/>
      <c r="JM64" s="1"/>
      <c r="JN64" s="1"/>
      <c r="JO64" s="1"/>
      <c r="JP64" s="1"/>
      <c r="JQ64" s="1"/>
      <c r="JR64" s="1"/>
      <c r="JS64" s="1"/>
      <c r="JT64" s="1"/>
      <c r="JU64" s="1"/>
      <c r="JV64" s="1"/>
      <c r="JW64" s="1"/>
      <c r="JX64" s="1"/>
      <c r="JY64" s="1"/>
      <c r="JZ64" s="1"/>
      <c r="KA64" s="1"/>
      <c r="KB64" s="1"/>
      <c r="KC64" s="1"/>
      <c r="KD64" s="1"/>
      <c r="KE64" s="1"/>
      <c r="KF64" s="1"/>
      <c r="KG64" s="1"/>
      <c r="KH64" s="1"/>
      <c r="KI64" s="1"/>
      <c r="KJ64" s="1"/>
      <c r="KK64" s="1"/>
      <c r="KL64" s="1"/>
      <c r="KM64" s="1"/>
      <c r="KN64" s="1"/>
      <c r="KO64" s="1"/>
      <c r="KP64" s="1"/>
      <c r="KQ64" s="1"/>
      <c r="KR64" s="1"/>
      <c r="KS64" s="1"/>
      <c r="KT64" s="1"/>
      <c r="KU64" s="1"/>
      <c r="KV64" s="1"/>
      <c r="KW64" s="1"/>
      <c r="KX64" s="1"/>
      <c r="KY64" s="1"/>
      <c r="KZ64" s="1"/>
      <c r="LA64" s="1"/>
      <c r="LB64" s="1"/>
      <c r="LC64" s="1"/>
      <c r="LD64" s="1"/>
      <c r="LE64" s="1"/>
      <c r="LF64" s="1"/>
      <c r="LG64" s="1"/>
      <c r="LH64" s="1"/>
      <c r="LI64" s="1"/>
      <c r="LJ64" s="1"/>
      <c r="LK64" s="1"/>
      <c r="LL64" s="1"/>
      <c r="LM64" s="1"/>
      <c r="LN64" s="1"/>
      <c r="LO64" s="1"/>
      <c r="LP64" s="1"/>
      <c r="LQ64" s="1"/>
      <c r="LR64" s="1"/>
      <c r="LS64" s="1"/>
      <c r="LT64" s="1"/>
      <c r="LU64" s="1"/>
      <c r="LV64" s="1"/>
      <c r="LW64" s="1"/>
      <c r="LX64" s="1"/>
      <c r="LY64" s="1"/>
      <c r="LZ64" s="1"/>
      <c r="MA64" s="1"/>
      <c r="MB64" s="1"/>
      <c r="MC64" s="1"/>
      <c r="MD64" s="1"/>
      <c r="ME64" s="1"/>
      <c r="MF64" s="1"/>
      <c r="MG64" s="1"/>
      <c r="MH64" s="1"/>
      <c r="MI64" s="1"/>
      <c r="MJ64" s="1"/>
      <c r="MK64" s="1"/>
      <c r="ML64" s="1"/>
      <c r="MM64" s="1"/>
      <c r="MN64" s="1"/>
      <c r="MO64" s="1"/>
      <c r="MP64" s="1"/>
      <c r="MQ64" s="1"/>
      <c r="MR64" s="1"/>
      <c r="MS64" s="1"/>
      <c r="MT64" s="1"/>
    </row>
    <row r="65" spans="1:358" s="87" customFormat="1" ht="15" customHeight="1" x14ac:dyDescent="0.4">
      <c r="A65" s="88"/>
      <c r="B65" s="88"/>
      <c r="C65" s="87" t="s">
        <v>12</v>
      </c>
      <c r="D65" s="88" t="s">
        <v>53</v>
      </c>
      <c r="E65" s="88" t="s">
        <v>312</v>
      </c>
      <c r="F65" s="98" t="s">
        <v>313</v>
      </c>
      <c r="G65" s="127">
        <v>65.705537221900002</v>
      </c>
      <c r="H65" s="90">
        <v>1</v>
      </c>
      <c r="I65" s="90">
        <v>1</v>
      </c>
      <c r="J65" s="90">
        <v>1</v>
      </c>
      <c r="K65" s="90">
        <v>1</v>
      </c>
      <c r="L65" s="90">
        <v>1</v>
      </c>
      <c r="M65" s="90">
        <v>0</v>
      </c>
      <c r="N65" s="90">
        <v>0</v>
      </c>
      <c r="O65" s="90">
        <v>0</v>
      </c>
      <c r="P65" s="90">
        <v>1</v>
      </c>
      <c r="Q65" s="90">
        <v>1</v>
      </c>
      <c r="R65" s="90">
        <v>0</v>
      </c>
      <c r="S65" s="98">
        <v>2</v>
      </c>
      <c r="T65" s="98">
        <v>0</v>
      </c>
      <c r="U65" s="90">
        <v>0</v>
      </c>
      <c r="V65" s="90">
        <v>0</v>
      </c>
      <c r="W65" s="90">
        <v>0</v>
      </c>
      <c r="X65" s="90">
        <v>0</v>
      </c>
      <c r="Y65" s="90">
        <v>0</v>
      </c>
      <c r="Z65" s="90">
        <v>0</v>
      </c>
      <c r="AA65" s="90">
        <v>0</v>
      </c>
      <c r="AB65" s="90">
        <v>0</v>
      </c>
      <c r="AC65" s="90">
        <v>0</v>
      </c>
      <c r="AD65" s="90">
        <v>0</v>
      </c>
      <c r="AE65" s="90">
        <v>0</v>
      </c>
      <c r="AF65" s="90">
        <v>0</v>
      </c>
      <c r="AG65" s="90">
        <v>0</v>
      </c>
      <c r="AH65" s="90">
        <v>0</v>
      </c>
      <c r="AI65" s="90">
        <f t="shared" si="3"/>
        <v>9</v>
      </c>
      <c r="AJ65" s="127">
        <v>65.705537221900002</v>
      </c>
      <c r="AK65" s="90"/>
      <c r="AL65" s="90"/>
      <c r="AM65" s="93"/>
      <c r="AN65" s="90"/>
      <c r="AO65" s="99"/>
      <c r="AP65" s="99"/>
      <c r="AQ65" s="97"/>
      <c r="AR65" s="100"/>
      <c r="AS65" s="100"/>
      <c r="AT65" s="100"/>
      <c r="AU65" s="100"/>
    </row>
    <row r="66" spans="1:358" s="87" customFormat="1" ht="15" customHeight="1" x14ac:dyDescent="0.4">
      <c r="A66" s="88"/>
      <c r="B66" s="88"/>
      <c r="C66" s="87" t="s">
        <v>12</v>
      </c>
      <c r="D66" s="88" t="s">
        <v>53</v>
      </c>
      <c r="E66" s="88" t="s">
        <v>329</v>
      </c>
      <c r="F66" s="98" t="s">
        <v>330</v>
      </c>
      <c r="G66" s="127">
        <v>226.66046119200001</v>
      </c>
      <c r="H66" s="90">
        <v>1</v>
      </c>
      <c r="I66" s="90">
        <v>1</v>
      </c>
      <c r="J66" s="90">
        <v>1</v>
      </c>
      <c r="K66" s="90">
        <v>1</v>
      </c>
      <c r="L66" s="90">
        <v>1</v>
      </c>
      <c r="M66" s="90">
        <v>0</v>
      </c>
      <c r="N66" s="90">
        <v>0</v>
      </c>
      <c r="O66" s="90">
        <v>0</v>
      </c>
      <c r="P66" s="90">
        <v>1</v>
      </c>
      <c r="Q66" s="90">
        <v>0</v>
      </c>
      <c r="R66" s="90">
        <v>0</v>
      </c>
      <c r="S66" s="98">
        <v>2</v>
      </c>
      <c r="T66" s="98">
        <v>0</v>
      </c>
      <c r="U66" s="90">
        <v>0</v>
      </c>
      <c r="V66" s="90">
        <v>0</v>
      </c>
      <c r="W66" s="90">
        <v>0</v>
      </c>
      <c r="X66" s="90">
        <v>0</v>
      </c>
      <c r="Y66" s="90">
        <v>0</v>
      </c>
      <c r="Z66" s="90">
        <v>0</v>
      </c>
      <c r="AA66" s="90">
        <v>0</v>
      </c>
      <c r="AB66" s="90">
        <v>0</v>
      </c>
      <c r="AC66" s="90">
        <v>0</v>
      </c>
      <c r="AD66" s="90">
        <v>0</v>
      </c>
      <c r="AE66" s="90">
        <v>0</v>
      </c>
      <c r="AF66" s="90">
        <v>0</v>
      </c>
      <c r="AG66" s="90">
        <v>0</v>
      </c>
      <c r="AH66" s="90">
        <v>0</v>
      </c>
      <c r="AI66" s="90">
        <f t="shared" si="3"/>
        <v>8</v>
      </c>
      <c r="AJ66" s="127">
        <v>226.66046119200001</v>
      </c>
      <c r="AK66" s="90"/>
      <c r="AL66" s="90"/>
      <c r="AM66" s="93"/>
      <c r="AN66" s="90"/>
      <c r="AO66" s="99"/>
      <c r="AP66" s="99"/>
      <c r="AQ66" s="97"/>
      <c r="AR66" s="100"/>
      <c r="AS66" s="100"/>
      <c r="AT66" s="100"/>
      <c r="AU66" s="100"/>
    </row>
    <row r="67" spans="1:358" s="87" customFormat="1" ht="15" customHeight="1" x14ac:dyDescent="0.4">
      <c r="A67" s="88"/>
      <c r="B67" s="88"/>
      <c r="C67" s="87" t="s">
        <v>12</v>
      </c>
      <c r="D67" s="88" t="s">
        <v>53</v>
      </c>
      <c r="E67" s="88" t="s">
        <v>331</v>
      </c>
      <c r="F67" s="98" t="s">
        <v>332</v>
      </c>
      <c r="G67" s="127">
        <v>0.19805710926600001</v>
      </c>
      <c r="H67" s="90">
        <v>1</v>
      </c>
      <c r="I67" s="90">
        <v>1</v>
      </c>
      <c r="J67" s="90">
        <v>1</v>
      </c>
      <c r="K67" s="90">
        <v>1</v>
      </c>
      <c r="L67" s="90">
        <v>1</v>
      </c>
      <c r="M67" s="90">
        <v>0</v>
      </c>
      <c r="N67" s="90">
        <v>0</v>
      </c>
      <c r="O67" s="90">
        <v>0</v>
      </c>
      <c r="P67" s="90">
        <v>1</v>
      </c>
      <c r="Q67" s="90">
        <v>1</v>
      </c>
      <c r="R67" s="90">
        <v>0</v>
      </c>
      <c r="S67" s="98">
        <v>2</v>
      </c>
      <c r="T67" s="98">
        <v>0</v>
      </c>
      <c r="U67" s="90">
        <v>0</v>
      </c>
      <c r="V67" s="90">
        <v>0</v>
      </c>
      <c r="W67" s="90">
        <v>0</v>
      </c>
      <c r="X67" s="90">
        <v>0</v>
      </c>
      <c r="Y67" s="90">
        <v>0</v>
      </c>
      <c r="Z67" s="90">
        <v>0</v>
      </c>
      <c r="AA67" s="90">
        <v>0</v>
      </c>
      <c r="AB67" s="90">
        <v>0</v>
      </c>
      <c r="AC67" s="90">
        <v>0</v>
      </c>
      <c r="AD67" s="90">
        <v>0</v>
      </c>
      <c r="AE67" s="90">
        <v>0</v>
      </c>
      <c r="AF67" s="90">
        <v>0</v>
      </c>
      <c r="AG67" s="90">
        <v>0</v>
      </c>
      <c r="AH67" s="90">
        <v>0</v>
      </c>
      <c r="AI67" s="90">
        <f t="shared" si="3"/>
        <v>9</v>
      </c>
      <c r="AJ67" s="127">
        <v>0.19805710926600001</v>
      </c>
      <c r="AK67" s="90"/>
      <c r="AL67" s="90"/>
      <c r="AM67" s="93"/>
      <c r="AN67" s="90"/>
      <c r="AO67" s="99"/>
      <c r="AP67" s="99"/>
      <c r="AQ67" s="97"/>
      <c r="AR67" s="100"/>
      <c r="AS67" s="100"/>
      <c r="AT67" s="100"/>
      <c r="AU67" s="100"/>
    </row>
    <row r="68" spans="1:358" ht="15" customHeight="1" x14ac:dyDescent="0.4">
      <c r="A68" s="24">
        <v>43</v>
      </c>
      <c r="B68" s="24" t="s">
        <v>63</v>
      </c>
      <c r="C68" s="24" t="s">
        <v>12</v>
      </c>
      <c r="D68" s="24" t="s">
        <v>64</v>
      </c>
      <c r="E68" s="24" t="s">
        <v>65</v>
      </c>
      <c r="F68" s="62" t="s">
        <v>258</v>
      </c>
      <c r="G68" s="216">
        <v>70686.599667400005</v>
      </c>
      <c r="H68" s="62">
        <v>1</v>
      </c>
      <c r="I68" s="62">
        <v>1</v>
      </c>
      <c r="J68" s="62">
        <v>1</v>
      </c>
      <c r="K68" s="62">
        <v>1</v>
      </c>
      <c r="L68" s="62">
        <v>1</v>
      </c>
      <c r="M68" s="62">
        <v>1</v>
      </c>
      <c r="N68" s="62">
        <v>1</v>
      </c>
      <c r="O68" s="62">
        <v>0</v>
      </c>
      <c r="P68" s="62">
        <v>0</v>
      </c>
      <c r="Q68" s="62">
        <v>1</v>
      </c>
      <c r="R68" s="62">
        <v>2</v>
      </c>
      <c r="S68" s="62">
        <v>0</v>
      </c>
      <c r="T68" s="62">
        <v>2</v>
      </c>
      <c r="U68" s="62">
        <v>1</v>
      </c>
      <c r="V68" s="62">
        <v>1</v>
      </c>
      <c r="W68" s="62">
        <v>1</v>
      </c>
      <c r="X68" s="66">
        <v>5</v>
      </c>
      <c r="Y68" s="62">
        <v>0</v>
      </c>
      <c r="Z68" s="62">
        <v>4</v>
      </c>
      <c r="AA68" s="62">
        <v>4</v>
      </c>
      <c r="AB68" s="62">
        <v>0</v>
      </c>
      <c r="AC68" s="62">
        <v>0</v>
      </c>
      <c r="AD68" s="62">
        <v>2</v>
      </c>
      <c r="AE68" s="62">
        <v>2</v>
      </c>
      <c r="AF68" s="62">
        <v>0</v>
      </c>
      <c r="AG68" s="62">
        <v>0</v>
      </c>
      <c r="AH68" s="62">
        <v>0</v>
      </c>
      <c r="AI68" s="66">
        <f t="shared" si="3"/>
        <v>32</v>
      </c>
      <c r="AJ68" s="126">
        <v>70686.599667400005</v>
      </c>
      <c r="AK68" s="62"/>
      <c r="AL68" s="62"/>
      <c r="AM68" s="63"/>
      <c r="AN68" s="62"/>
      <c r="AO68" s="62"/>
      <c r="AP68" s="62"/>
      <c r="AQ68" s="23"/>
    </row>
    <row r="69" spans="1:358" s="25" customFormat="1" ht="15" customHeight="1" x14ac:dyDescent="0.4">
      <c r="A69" s="34">
        <v>18</v>
      </c>
      <c r="B69" s="34" t="s">
        <v>31</v>
      </c>
      <c r="C69" s="33" t="s">
        <v>12</v>
      </c>
      <c r="D69" s="34" t="s">
        <v>32</v>
      </c>
      <c r="E69" s="34" t="s">
        <v>33</v>
      </c>
      <c r="F69" s="68" t="s">
        <v>281</v>
      </c>
      <c r="G69" s="131">
        <v>72.672414952699995</v>
      </c>
      <c r="H69" s="69">
        <v>1</v>
      </c>
      <c r="I69" s="69">
        <v>1</v>
      </c>
      <c r="J69" s="69">
        <v>1</v>
      </c>
      <c r="K69" s="69">
        <v>1</v>
      </c>
      <c r="L69" s="69">
        <v>1</v>
      </c>
      <c r="M69" s="69">
        <v>0</v>
      </c>
      <c r="N69" s="69">
        <v>1</v>
      </c>
      <c r="O69" s="68">
        <v>0</v>
      </c>
      <c r="P69" s="68">
        <v>0</v>
      </c>
      <c r="Q69" s="68">
        <v>1</v>
      </c>
      <c r="R69" s="69">
        <v>0</v>
      </c>
      <c r="S69" s="69">
        <v>2</v>
      </c>
      <c r="T69" s="69">
        <v>0</v>
      </c>
      <c r="U69" s="68">
        <v>1</v>
      </c>
      <c r="V69" s="68">
        <v>1</v>
      </c>
      <c r="W69" s="68">
        <v>0</v>
      </c>
      <c r="X69" s="70">
        <v>5</v>
      </c>
      <c r="Y69" s="69">
        <v>0</v>
      </c>
      <c r="Z69" s="69">
        <v>0</v>
      </c>
      <c r="AA69" s="68">
        <v>4</v>
      </c>
      <c r="AB69" s="69">
        <v>0</v>
      </c>
      <c r="AC69" s="69">
        <v>0</v>
      </c>
      <c r="AD69" s="69">
        <v>0</v>
      </c>
      <c r="AE69" s="68">
        <v>2</v>
      </c>
      <c r="AF69" s="68">
        <v>1</v>
      </c>
      <c r="AG69" s="68">
        <v>1</v>
      </c>
      <c r="AH69" s="68">
        <v>-1</v>
      </c>
      <c r="AI69" s="48">
        <f t="shared" si="3"/>
        <v>25</v>
      </c>
      <c r="AJ69" s="131">
        <v>72.672414952699995</v>
      </c>
      <c r="AK69" s="69"/>
      <c r="AL69" s="71" t="s">
        <v>197</v>
      </c>
      <c r="AM69" s="72">
        <v>250000</v>
      </c>
      <c r="AN69" s="68" t="s">
        <v>198</v>
      </c>
      <c r="AO69" s="73" t="s">
        <v>199</v>
      </c>
      <c r="AP69" s="74"/>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c r="IU69" s="1"/>
      <c r="IV69" s="1"/>
      <c r="IW69" s="1"/>
      <c r="IX69" s="1"/>
      <c r="IY69" s="1"/>
      <c r="IZ69" s="1"/>
      <c r="JA69" s="1"/>
      <c r="JB69" s="1"/>
      <c r="JC69" s="1"/>
      <c r="JD69" s="1"/>
      <c r="JE69" s="1"/>
      <c r="JF69" s="1"/>
      <c r="JG69" s="1"/>
      <c r="JH69" s="1"/>
      <c r="JI69" s="1"/>
      <c r="JJ69" s="1"/>
      <c r="JK69" s="1"/>
      <c r="JL69" s="1"/>
      <c r="JM69" s="1"/>
      <c r="JN69" s="1"/>
      <c r="JO69" s="1"/>
      <c r="JP69" s="1"/>
      <c r="JQ69" s="1"/>
      <c r="JR69" s="1"/>
      <c r="JS69" s="1"/>
      <c r="JT69" s="1"/>
      <c r="JU69" s="1"/>
      <c r="JV69" s="1"/>
      <c r="JW69" s="1"/>
      <c r="JX69" s="1"/>
      <c r="JY69" s="1"/>
      <c r="JZ69" s="1"/>
      <c r="KA69" s="1"/>
      <c r="KB69" s="1"/>
      <c r="KC69" s="1"/>
      <c r="KD69" s="1"/>
      <c r="KE69" s="1"/>
      <c r="KF69" s="1"/>
      <c r="KG69" s="1"/>
      <c r="KH69" s="1"/>
      <c r="KI69" s="1"/>
      <c r="KJ69" s="1"/>
      <c r="KK69" s="1"/>
      <c r="KL69" s="1"/>
      <c r="KM69" s="1"/>
      <c r="KN69" s="1"/>
      <c r="KO69" s="1"/>
      <c r="KP69" s="1"/>
      <c r="KQ69" s="1"/>
      <c r="KR69" s="1"/>
      <c r="KS69" s="1"/>
      <c r="KT69" s="1"/>
      <c r="KU69" s="1"/>
      <c r="KV69" s="1"/>
      <c r="KW69" s="1"/>
      <c r="KX69" s="1"/>
      <c r="KY69" s="1"/>
      <c r="KZ69" s="1"/>
      <c r="LA69" s="1"/>
      <c r="LB69" s="1"/>
      <c r="LC69" s="1"/>
      <c r="LD69" s="1"/>
      <c r="LE69" s="1"/>
      <c r="LF69" s="1"/>
      <c r="LG69" s="1"/>
      <c r="LH69" s="1"/>
      <c r="LI69" s="1"/>
      <c r="LJ69" s="1"/>
      <c r="LK69" s="1"/>
      <c r="LL69" s="1"/>
      <c r="LM69" s="1"/>
      <c r="LN69" s="1"/>
      <c r="LO69" s="1"/>
      <c r="LP69" s="1"/>
      <c r="LQ69" s="1"/>
      <c r="LR69" s="1"/>
      <c r="LS69" s="1"/>
      <c r="LT69" s="1"/>
      <c r="LU69" s="1"/>
      <c r="LV69" s="1"/>
      <c r="LW69" s="1"/>
      <c r="LX69" s="1"/>
      <c r="LY69" s="1"/>
      <c r="LZ69" s="1"/>
      <c r="MA69" s="1"/>
      <c r="MB69" s="1"/>
      <c r="MC69" s="1"/>
      <c r="MD69" s="1"/>
      <c r="ME69" s="1"/>
      <c r="MF69" s="1"/>
      <c r="MG69" s="1"/>
      <c r="MH69" s="1"/>
      <c r="MI69" s="1"/>
      <c r="MJ69" s="1"/>
      <c r="MK69" s="1"/>
      <c r="ML69" s="1"/>
      <c r="MM69" s="1"/>
      <c r="MN69" s="1"/>
      <c r="MO69" s="1"/>
      <c r="MP69" s="1"/>
      <c r="MQ69" s="1"/>
      <c r="MR69" s="1"/>
      <c r="MS69" s="1"/>
      <c r="MT69" s="1"/>
    </row>
    <row r="70" spans="1:358" s="193" customFormat="1" ht="15" customHeight="1" x14ac:dyDescent="0.4">
      <c r="A70" s="136">
        <v>19</v>
      </c>
      <c r="B70" s="136" t="s">
        <v>34</v>
      </c>
      <c r="C70" s="137" t="s">
        <v>12</v>
      </c>
      <c r="D70" s="136" t="s">
        <v>32</v>
      </c>
      <c r="E70" s="136" t="s">
        <v>35</v>
      </c>
      <c r="F70" s="184" t="s">
        <v>282</v>
      </c>
      <c r="G70" s="140">
        <v>236.14411100000001</v>
      </c>
      <c r="H70" s="139">
        <v>1</v>
      </c>
      <c r="I70" s="139">
        <v>1</v>
      </c>
      <c r="J70" s="139">
        <v>1</v>
      </c>
      <c r="K70" s="139">
        <v>1</v>
      </c>
      <c r="L70" s="139">
        <v>1</v>
      </c>
      <c r="M70" s="139">
        <v>0</v>
      </c>
      <c r="N70" s="139">
        <v>0</v>
      </c>
      <c r="O70" s="189">
        <v>0</v>
      </c>
      <c r="P70" s="189">
        <v>0</v>
      </c>
      <c r="Q70" s="189">
        <v>1</v>
      </c>
      <c r="R70" s="139">
        <v>0</v>
      </c>
      <c r="S70" s="139">
        <v>2</v>
      </c>
      <c r="T70" s="139">
        <v>0</v>
      </c>
      <c r="U70" s="184">
        <v>1</v>
      </c>
      <c r="V70" s="184">
        <v>1</v>
      </c>
      <c r="W70" s="184">
        <v>1</v>
      </c>
      <c r="X70" s="184">
        <v>5</v>
      </c>
      <c r="Y70" s="160">
        <v>0</v>
      </c>
      <c r="Z70" s="184">
        <v>4</v>
      </c>
      <c r="AA70" s="160">
        <v>0</v>
      </c>
      <c r="AB70" s="160">
        <v>0</v>
      </c>
      <c r="AC70" s="184">
        <v>3</v>
      </c>
      <c r="AD70" s="184">
        <v>2</v>
      </c>
      <c r="AE70" s="160">
        <v>0</v>
      </c>
      <c r="AF70" s="184">
        <v>1</v>
      </c>
      <c r="AG70" s="184">
        <v>1</v>
      </c>
      <c r="AH70" s="160">
        <v>0</v>
      </c>
      <c r="AI70" s="139">
        <f t="shared" si="3"/>
        <v>27</v>
      </c>
      <c r="AJ70" s="140">
        <v>236.14411100000001</v>
      </c>
      <c r="AK70" s="160"/>
      <c r="AL70" s="184" t="s">
        <v>200</v>
      </c>
      <c r="AM70" s="190">
        <v>300000</v>
      </c>
      <c r="AN70" s="184" t="s">
        <v>201</v>
      </c>
      <c r="AO70" s="191" t="s">
        <v>202</v>
      </c>
      <c r="AP70" s="192"/>
      <c r="AQ70" s="137"/>
      <c r="AR70" s="152"/>
      <c r="AS70" s="152"/>
      <c r="AT70" s="152"/>
      <c r="AU70" s="152"/>
    </row>
    <row r="71" spans="1:358" s="137" customFormat="1" ht="15" customHeight="1" x14ac:dyDescent="0.4">
      <c r="A71" s="136">
        <v>20</v>
      </c>
      <c r="B71" s="136" t="s">
        <v>36</v>
      </c>
      <c r="C71" s="137" t="s">
        <v>12</v>
      </c>
      <c r="D71" s="136" t="s">
        <v>32</v>
      </c>
      <c r="E71" s="136" t="s">
        <v>37</v>
      </c>
      <c r="F71" s="184" t="s">
        <v>203</v>
      </c>
      <c r="G71" s="183">
        <v>597.01730656699999</v>
      </c>
      <c r="H71" s="160">
        <v>0</v>
      </c>
      <c r="I71" s="160">
        <v>0</v>
      </c>
      <c r="J71" s="160">
        <v>0</v>
      </c>
      <c r="K71" s="160">
        <v>0</v>
      </c>
      <c r="L71" s="160">
        <v>0</v>
      </c>
      <c r="M71" s="160">
        <v>0</v>
      </c>
      <c r="N71" s="160">
        <v>0</v>
      </c>
      <c r="O71" s="160">
        <v>0</v>
      </c>
      <c r="P71" s="160">
        <v>0</v>
      </c>
      <c r="Q71" s="160">
        <v>0</v>
      </c>
      <c r="R71" s="160">
        <v>0</v>
      </c>
      <c r="S71" s="160">
        <v>2</v>
      </c>
      <c r="T71" s="139">
        <v>0</v>
      </c>
      <c r="U71" s="184">
        <v>1</v>
      </c>
      <c r="V71" s="184">
        <v>1</v>
      </c>
      <c r="W71" s="184">
        <v>1</v>
      </c>
      <c r="X71" s="184">
        <v>5</v>
      </c>
      <c r="Y71" s="160">
        <v>0</v>
      </c>
      <c r="Z71" s="184">
        <v>4</v>
      </c>
      <c r="AA71" s="160">
        <v>0</v>
      </c>
      <c r="AB71" s="160">
        <v>0</v>
      </c>
      <c r="AC71" s="184">
        <v>3</v>
      </c>
      <c r="AD71" s="184">
        <v>2</v>
      </c>
      <c r="AE71" s="160">
        <v>0</v>
      </c>
      <c r="AF71" s="184">
        <v>1</v>
      </c>
      <c r="AG71" s="184">
        <v>1</v>
      </c>
      <c r="AH71" s="160">
        <v>0</v>
      </c>
      <c r="AI71" s="139">
        <f t="shared" si="3"/>
        <v>21</v>
      </c>
      <c r="AJ71" s="183">
        <v>597.01730656699999</v>
      </c>
      <c r="AK71" s="160"/>
      <c r="AL71" s="184" t="s">
        <v>200</v>
      </c>
      <c r="AM71" s="190">
        <v>300000</v>
      </c>
      <c r="AN71" s="184" t="s">
        <v>204</v>
      </c>
      <c r="AO71" s="184" t="s">
        <v>205</v>
      </c>
      <c r="AP71" s="139"/>
      <c r="AR71" s="194"/>
      <c r="AS71" s="194"/>
      <c r="AT71" s="194"/>
      <c r="AU71" s="194"/>
    </row>
    <row r="72" spans="1:358" s="137" customFormat="1" ht="15" customHeight="1" x14ac:dyDescent="0.4">
      <c r="A72" s="136">
        <v>22</v>
      </c>
      <c r="B72" s="136" t="s">
        <v>38</v>
      </c>
      <c r="C72" s="137" t="s">
        <v>12</v>
      </c>
      <c r="D72" s="136" t="s">
        <v>32</v>
      </c>
      <c r="E72" s="136" t="s">
        <v>39</v>
      </c>
      <c r="F72" s="184" t="s">
        <v>283</v>
      </c>
      <c r="G72" s="183">
        <v>18.377944960800001</v>
      </c>
      <c r="H72" s="160">
        <v>1</v>
      </c>
      <c r="I72" s="160">
        <v>1</v>
      </c>
      <c r="J72" s="160">
        <v>1</v>
      </c>
      <c r="K72" s="160">
        <v>1</v>
      </c>
      <c r="L72" s="160">
        <v>1</v>
      </c>
      <c r="M72" s="160">
        <v>0</v>
      </c>
      <c r="N72" s="160">
        <v>0</v>
      </c>
      <c r="O72" s="160">
        <v>0</v>
      </c>
      <c r="P72" s="160">
        <v>0</v>
      </c>
      <c r="Q72" s="160">
        <v>1</v>
      </c>
      <c r="R72" s="160">
        <v>0</v>
      </c>
      <c r="S72" s="160">
        <v>2</v>
      </c>
      <c r="T72" s="139">
        <v>0</v>
      </c>
      <c r="U72" s="184">
        <v>1</v>
      </c>
      <c r="V72" s="184">
        <v>1</v>
      </c>
      <c r="W72" s="184">
        <v>1</v>
      </c>
      <c r="X72" s="184">
        <v>5</v>
      </c>
      <c r="Y72" s="160">
        <v>0</v>
      </c>
      <c r="Z72" s="184">
        <v>4</v>
      </c>
      <c r="AA72" s="160">
        <v>0</v>
      </c>
      <c r="AB72" s="160">
        <v>0</v>
      </c>
      <c r="AC72" s="184">
        <v>3</v>
      </c>
      <c r="AD72" s="184">
        <v>2</v>
      </c>
      <c r="AE72" s="160">
        <v>0</v>
      </c>
      <c r="AF72" s="184">
        <v>1</v>
      </c>
      <c r="AG72" s="184">
        <v>1</v>
      </c>
      <c r="AH72" s="160">
        <v>0</v>
      </c>
      <c r="AI72" s="139">
        <f t="shared" si="3"/>
        <v>27</v>
      </c>
      <c r="AJ72" s="183">
        <v>18.377944960800001</v>
      </c>
      <c r="AK72" s="160"/>
      <c r="AL72" s="184" t="s">
        <v>200</v>
      </c>
      <c r="AM72" s="190">
        <v>300000</v>
      </c>
      <c r="AN72" s="184" t="s">
        <v>204</v>
      </c>
      <c r="AO72" s="184" t="s">
        <v>205</v>
      </c>
      <c r="AP72" s="138"/>
    </row>
    <row r="73" spans="1:358" s="32" customFormat="1" ht="15" customHeight="1" x14ac:dyDescent="0.4">
      <c r="A73" s="34">
        <v>23</v>
      </c>
      <c r="B73" s="34" t="s">
        <v>40</v>
      </c>
      <c r="C73" s="33" t="s">
        <v>12</v>
      </c>
      <c r="D73" s="34" t="s">
        <v>32</v>
      </c>
      <c r="E73" s="34" t="s">
        <v>41</v>
      </c>
      <c r="F73" s="68" t="s">
        <v>285</v>
      </c>
      <c r="G73" s="131">
        <v>167.79083760099999</v>
      </c>
      <c r="H73" s="69">
        <v>1</v>
      </c>
      <c r="I73" s="69">
        <v>1</v>
      </c>
      <c r="J73" s="69">
        <v>1</v>
      </c>
      <c r="K73" s="69">
        <v>1</v>
      </c>
      <c r="L73" s="69">
        <v>1</v>
      </c>
      <c r="M73" s="69">
        <v>0</v>
      </c>
      <c r="N73" s="69">
        <v>1</v>
      </c>
      <c r="O73" s="69">
        <v>0</v>
      </c>
      <c r="P73" s="69">
        <v>0</v>
      </c>
      <c r="Q73" s="69">
        <v>1</v>
      </c>
      <c r="R73" s="69">
        <v>0</v>
      </c>
      <c r="S73" s="69">
        <v>2</v>
      </c>
      <c r="T73" s="69">
        <v>0</v>
      </c>
      <c r="U73" s="68">
        <v>1</v>
      </c>
      <c r="V73" s="68">
        <v>1</v>
      </c>
      <c r="W73" s="68">
        <v>1</v>
      </c>
      <c r="X73" s="68">
        <v>5</v>
      </c>
      <c r="Y73" s="69">
        <v>0</v>
      </c>
      <c r="Z73" s="68">
        <v>4</v>
      </c>
      <c r="AA73" s="69">
        <v>0</v>
      </c>
      <c r="AB73" s="69">
        <v>0</v>
      </c>
      <c r="AC73" s="68">
        <v>3</v>
      </c>
      <c r="AD73" s="68">
        <v>2</v>
      </c>
      <c r="AE73" s="69">
        <v>0</v>
      </c>
      <c r="AF73" s="68">
        <v>1</v>
      </c>
      <c r="AG73" s="68">
        <v>1</v>
      </c>
      <c r="AH73" s="69">
        <v>0</v>
      </c>
      <c r="AI73" s="69">
        <f t="shared" si="3"/>
        <v>28</v>
      </c>
      <c r="AJ73" s="131">
        <v>167.79083760099999</v>
      </c>
      <c r="AK73" s="69"/>
      <c r="AL73" s="68" t="s">
        <v>206</v>
      </c>
      <c r="AM73" s="75">
        <v>500000</v>
      </c>
      <c r="AN73" s="68" t="s">
        <v>207</v>
      </c>
      <c r="AO73" s="74"/>
      <c r="AP73" s="60"/>
      <c r="AQ73" s="1"/>
      <c r="AR73" s="1"/>
      <c r="AS73" s="1"/>
      <c r="AT73" s="1"/>
      <c r="AU73" s="1"/>
      <c r="AV73" s="3"/>
      <c r="AW73" s="3"/>
      <c r="AX73" s="3"/>
      <c r="AY73" s="3"/>
      <c r="AZ73" s="3"/>
      <c r="BA73" s="3"/>
      <c r="BB73" s="3"/>
      <c r="BC73" s="3"/>
      <c r="BD73" s="3"/>
      <c r="BE73" s="3"/>
      <c r="BF73" s="3"/>
      <c r="BG73" s="3"/>
      <c r="BH73" s="3"/>
      <c r="BI73" s="3"/>
      <c r="BJ73" s="3"/>
      <c r="BK73" s="3"/>
      <c r="BL73" s="3"/>
      <c r="BM73" s="3"/>
      <c r="BN73" s="3"/>
      <c r="BO73" s="3"/>
      <c r="BP73" s="3"/>
      <c r="BQ73" s="3"/>
      <c r="BR73" s="3"/>
      <c r="BS73" s="3"/>
      <c r="BT73" s="3"/>
      <c r="BU73" s="3"/>
      <c r="BV73" s="3"/>
      <c r="BW73" s="3"/>
      <c r="BX73" s="3"/>
      <c r="BY73" s="3"/>
      <c r="BZ73" s="3"/>
      <c r="CA73" s="3"/>
      <c r="CB73" s="3"/>
      <c r="CC73" s="3"/>
      <c r="CD73" s="3"/>
      <c r="CE73" s="3"/>
      <c r="CF73" s="3"/>
      <c r="CG73" s="3"/>
      <c r="CH73" s="3"/>
      <c r="CI73" s="3"/>
      <c r="CJ73" s="3"/>
      <c r="CK73" s="3"/>
      <c r="CL73" s="3"/>
      <c r="CM73" s="3"/>
      <c r="CN73" s="3"/>
      <c r="CO73" s="3"/>
      <c r="CP73" s="3"/>
      <c r="CQ73" s="3"/>
      <c r="CR73" s="3"/>
      <c r="CS73" s="3"/>
      <c r="CT73" s="3"/>
      <c r="CU73" s="3"/>
      <c r="CV73" s="3"/>
      <c r="CW73" s="3"/>
      <c r="CX73" s="3"/>
      <c r="CY73" s="3"/>
      <c r="CZ73" s="3"/>
      <c r="DA73" s="3"/>
      <c r="DB73" s="3"/>
      <c r="DC73" s="3"/>
      <c r="DD73" s="3"/>
      <c r="DE73" s="3"/>
      <c r="DF73" s="3"/>
      <c r="DG73" s="3"/>
      <c r="DH73" s="3"/>
      <c r="DI73" s="3"/>
      <c r="DJ73" s="3"/>
      <c r="DK73" s="3"/>
      <c r="DL73" s="3"/>
      <c r="DM73" s="3"/>
      <c r="DN73" s="3"/>
      <c r="DO73" s="3"/>
      <c r="DP73" s="3"/>
      <c r="DQ73" s="3"/>
      <c r="DR73" s="3"/>
      <c r="DS73" s="3"/>
      <c r="DT73" s="3"/>
      <c r="DU73" s="3"/>
      <c r="DV73" s="3"/>
      <c r="DW73" s="3"/>
      <c r="DX73" s="3"/>
      <c r="DY73" s="3"/>
      <c r="DZ73" s="3"/>
      <c r="EA73" s="3"/>
      <c r="EB73" s="3"/>
      <c r="EC73" s="3"/>
      <c r="ED73" s="3"/>
      <c r="EE73" s="3"/>
      <c r="EF73" s="3"/>
      <c r="EG73" s="3"/>
      <c r="EH73" s="3"/>
      <c r="EI73" s="3"/>
      <c r="EJ73" s="3"/>
      <c r="EK73" s="3"/>
      <c r="EL73" s="3"/>
      <c r="EM73" s="3"/>
      <c r="EN73" s="3"/>
      <c r="EO73" s="3"/>
      <c r="EP73" s="3"/>
      <c r="EQ73" s="3"/>
      <c r="ER73" s="3"/>
      <c r="ES73" s="3"/>
      <c r="ET73" s="3"/>
      <c r="EU73" s="3"/>
      <c r="EV73" s="3"/>
      <c r="EW73" s="3"/>
      <c r="EX73" s="3"/>
      <c r="EY73" s="3"/>
      <c r="EZ73" s="3"/>
      <c r="FA73" s="3"/>
      <c r="FB73" s="3"/>
      <c r="FC73" s="3"/>
      <c r="FD73" s="3"/>
      <c r="FE73" s="3"/>
      <c r="FF73" s="3"/>
      <c r="FG73" s="3"/>
      <c r="FH73" s="3"/>
      <c r="FI73" s="3"/>
      <c r="FJ73" s="3"/>
      <c r="FK73" s="3"/>
      <c r="FL73" s="3"/>
      <c r="FM73" s="3"/>
      <c r="FN73" s="3"/>
      <c r="FO73" s="3"/>
      <c r="FP73" s="3"/>
      <c r="FQ73" s="3"/>
      <c r="FR73" s="3"/>
      <c r="FS73" s="3"/>
      <c r="FT73" s="3"/>
      <c r="FU73" s="3"/>
      <c r="FV73" s="3"/>
      <c r="FW73" s="3"/>
      <c r="FX73" s="3"/>
      <c r="FY73" s="3"/>
      <c r="FZ73" s="3"/>
      <c r="GA73" s="3"/>
      <c r="GB73" s="3"/>
      <c r="GC73" s="3"/>
      <c r="GD73" s="3"/>
      <c r="GE73" s="3"/>
      <c r="GF73" s="3"/>
      <c r="GG73" s="3"/>
      <c r="GH73" s="3"/>
      <c r="GI73" s="3"/>
      <c r="GJ73" s="3"/>
      <c r="GK73" s="3"/>
      <c r="GL73" s="3"/>
      <c r="GM73" s="3"/>
      <c r="GN73" s="3"/>
      <c r="GO73" s="3"/>
      <c r="GP73" s="3"/>
      <c r="GQ73" s="3"/>
      <c r="GR73" s="3"/>
      <c r="GS73" s="3"/>
      <c r="GT73" s="3"/>
      <c r="GU73" s="3"/>
      <c r="GV73" s="3"/>
      <c r="GW73" s="3"/>
      <c r="GX73" s="3"/>
      <c r="GY73" s="3"/>
      <c r="GZ73" s="3"/>
      <c r="HA73" s="3"/>
      <c r="HB73" s="3"/>
      <c r="HC73" s="3"/>
      <c r="HD73" s="3"/>
      <c r="HE73" s="3"/>
      <c r="HF73" s="3"/>
      <c r="HG73" s="3"/>
      <c r="HH73" s="3"/>
      <c r="HI73" s="3"/>
      <c r="HJ73" s="3"/>
      <c r="HK73" s="3"/>
      <c r="HL73" s="3"/>
      <c r="HM73" s="3"/>
      <c r="HN73" s="3"/>
      <c r="HO73" s="3"/>
      <c r="HP73" s="3"/>
      <c r="HQ73" s="3"/>
      <c r="HR73" s="3"/>
      <c r="HS73" s="3"/>
      <c r="HT73" s="3"/>
      <c r="HU73" s="3"/>
      <c r="HV73" s="3"/>
      <c r="HW73" s="3"/>
      <c r="HX73" s="3"/>
      <c r="HY73" s="3"/>
      <c r="HZ73" s="3"/>
      <c r="IA73" s="3"/>
      <c r="IB73" s="3"/>
      <c r="IC73" s="3"/>
      <c r="ID73" s="3"/>
      <c r="IE73" s="3"/>
      <c r="IF73" s="3"/>
      <c r="IG73" s="3"/>
      <c r="IH73" s="3"/>
      <c r="II73" s="3"/>
      <c r="IJ73" s="3"/>
      <c r="IK73" s="3"/>
      <c r="IL73" s="3"/>
      <c r="IM73" s="3"/>
      <c r="IN73" s="3"/>
      <c r="IO73" s="3"/>
      <c r="IP73" s="3"/>
      <c r="IQ73" s="3"/>
      <c r="IR73" s="3"/>
      <c r="IS73" s="3"/>
      <c r="IT73" s="3"/>
      <c r="IU73" s="3"/>
      <c r="IV73" s="3"/>
      <c r="IW73" s="3"/>
      <c r="IX73" s="3"/>
      <c r="IY73" s="3"/>
      <c r="IZ73" s="3"/>
      <c r="JA73" s="3"/>
      <c r="JB73" s="3"/>
      <c r="JC73" s="3"/>
      <c r="JD73" s="3"/>
      <c r="JE73" s="3"/>
      <c r="JF73" s="3"/>
      <c r="JG73" s="3"/>
      <c r="JH73" s="3"/>
      <c r="JI73" s="3"/>
      <c r="JJ73" s="3"/>
      <c r="JK73" s="3"/>
      <c r="JL73" s="3"/>
      <c r="JM73" s="3"/>
      <c r="JN73" s="3"/>
      <c r="JO73" s="3"/>
      <c r="JP73" s="3"/>
      <c r="JQ73" s="3"/>
      <c r="JR73" s="3"/>
      <c r="JS73" s="3"/>
      <c r="JT73" s="3"/>
      <c r="JU73" s="3"/>
      <c r="JV73" s="3"/>
      <c r="JW73" s="3"/>
      <c r="JX73" s="3"/>
      <c r="JY73" s="3"/>
      <c r="JZ73" s="3"/>
      <c r="KA73" s="3"/>
      <c r="KB73" s="3"/>
      <c r="KC73" s="3"/>
      <c r="KD73" s="3"/>
      <c r="KE73" s="3"/>
      <c r="KF73" s="3"/>
      <c r="KG73" s="3"/>
      <c r="KH73" s="3"/>
      <c r="KI73" s="3"/>
      <c r="KJ73" s="3"/>
      <c r="KK73" s="3"/>
      <c r="KL73" s="3"/>
      <c r="KM73" s="3"/>
      <c r="KN73" s="3"/>
      <c r="KO73" s="3"/>
      <c r="KP73" s="3"/>
      <c r="KQ73" s="3"/>
      <c r="KR73" s="3"/>
      <c r="KS73" s="3"/>
      <c r="KT73" s="3"/>
      <c r="KU73" s="3"/>
      <c r="KV73" s="3"/>
      <c r="KW73" s="3"/>
      <c r="KX73" s="3"/>
      <c r="KY73" s="3"/>
      <c r="KZ73" s="3"/>
      <c r="LA73" s="3"/>
      <c r="LB73" s="3"/>
      <c r="LC73" s="3"/>
      <c r="LD73" s="3"/>
      <c r="LE73" s="3"/>
      <c r="LF73" s="3"/>
      <c r="LG73" s="3"/>
      <c r="LH73" s="3"/>
      <c r="LI73" s="3"/>
      <c r="LJ73" s="3"/>
      <c r="LK73" s="3"/>
      <c r="LL73" s="3"/>
      <c r="LM73" s="3"/>
      <c r="LN73" s="3"/>
      <c r="LO73" s="3"/>
      <c r="LP73" s="3"/>
      <c r="LQ73" s="3"/>
      <c r="LR73" s="3"/>
      <c r="LS73" s="3"/>
      <c r="LT73" s="3"/>
      <c r="LU73" s="3"/>
      <c r="LV73" s="3"/>
      <c r="LW73" s="3"/>
      <c r="LX73" s="3"/>
      <c r="LY73" s="3"/>
      <c r="LZ73" s="3"/>
      <c r="MA73" s="3"/>
      <c r="MB73" s="3"/>
      <c r="MC73" s="3"/>
      <c r="MD73" s="3"/>
      <c r="ME73" s="3"/>
      <c r="MF73" s="3"/>
      <c r="MG73" s="3"/>
      <c r="MH73" s="3"/>
      <c r="MI73" s="3"/>
      <c r="MJ73" s="3"/>
      <c r="MK73" s="3"/>
      <c r="ML73" s="3"/>
      <c r="MM73" s="3"/>
      <c r="MN73" s="3"/>
      <c r="MO73" s="3"/>
      <c r="MP73" s="3"/>
      <c r="MQ73" s="3"/>
      <c r="MR73" s="3"/>
      <c r="MS73" s="3"/>
      <c r="MT73" s="3"/>
    </row>
    <row r="74" spans="1:358" s="38" customFormat="1" ht="15" customHeight="1" x14ac:dyDescent="0.4">
      <c r="A74" s="34">
        <v>24</v>
      </c>
      <c r="B74" s="34" t="s">
        <v>42</v>
      </c>
      <c r="C74" s="33" t="s">
        <v>12</v>
      </c>
      <c r="D74" s="34" t="s">
        <v>32</v>
      </c>
      <c r="E74" s="34" t="s">
        <v>43</v>
      </c>
      <c r="F74" s="68" t="s">
        <v>286</v>
      </c>
      <c r="G74" s="131">
        <v>18.377944960800001</v>
      </c>
      <c r="H74" s="69">
        <v>1</v>
      </c>
      <c r="I74" s="69">
        <v>1</v>
      </c>
      <c r="J74" s="69">
        <v>1</v>
      </c>
      <c r="K74" s="69">
        <v>1</v>
      </c>
      <c r="L74" s="69">
        <v>1</v>
      </c>
      <c r="M74" s="69">
        <v>0</v>
      </c>
      <c r="N74" s="69">
        <v>1</v>
      </c>
      <c r="O74" s="69">
        <v>0</v>
      </c>
      <c r="P74" s="69">
        <v>0</v>
      </c>
      <c r="Q74" s="69">
        <v>1</v>
      </c>
      <c r="R74" s="69">
        <v>0</v>
      </c>
      <c r="S74" s="69">
        <v>2</v>
      </c>
      <c r="T74" s="69">
        <v>0</v>
      </c>
      <c r="U74" s="68">
        <v>1</v>
      </c>
      <c r="V74" s="68">
        <v>1</v>
      </c>
      <c r="W74" s="69">
        <v>0</v>
      </c>
      <c r="X74" s="68">
        <v>5</v>
      </c>
      <c r="Y74" s="69">
        <v>0</v>
      </c>
      <c r="Z74" s="69">
        <v>0</v>
      </c>
      <c r="AA74" s="69">
        <v>0</v>
      </c>
      <c r="AB74" s="69">
        <v>0</v>
      </c>
      <c r="AC74" s="68">
        <v>3</v>
      </c>
      <c r="AD74" s="68">
        <v>2</v>
      </c>
      <c r="AE74" s="69">
        <v>0</v>
      </c>
      <c r="AF74" s="68">
        <v>1</v>
      </c>
      <c r="AG74" s="68">
        <v>1</v>
      </c>
      <c r="AH74" s="69">
        <v>0</v>
      </c>
      <c r="AI74" s="69">
        <f t="shared" si="3"/>
        <v>23</v>
      </c>
      <c r="AJ74" s="131">
        <v>18.377944960800001</v>
      </c>
      <c r="AK74" s="69"/>
      <c r="AL74" s="68" t="s">
        <v>208</v>
      </c>
      <c r="AM74" s="75">
        <v>350000</v>
      </c>
      <c r="AN74" s="68" t="s">
        <v>209</v>
      </c>
      <c r="AO74" s="73" t="s">
        <v>210</v>
      </c>
      <c r="AP74" s="60"/>
      <c r="AQ74" s="1"/>
      <c r="AR74" s="80"/>
      <c r="AS74" s="80"/>
      <c r="AT74" s="1"/>
      <c r="AU74" s="1"/>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3"/>
      <c r="DG74" s="23"/>
      <c r="DH74" s="23"/>
      <c r="DI74" s="23"/>
      <c r="DJ74" s="23"/>
      <c r="DK74" s="23"/>
      <c r="DL74" s="23"/>
      <c r="DM74" s="23"/>
      <c r="DN74" s="23"/>
      <c r="DO74" s="23"/>
      <c r="DP74" s="23"/>
      <c r="DQ74" s="23"/>
      <c r="DR74" s="23"/>
      <c r="DS74" s="23"/>
      <c r="DT74" s="23"/>
      <c r="DU74" s="23"/>
      <c r="DV74" s="23"/>
      <c r="DW74" s="23"/>
      <c r="DX74" s="23"/>
      <c r="DY74" s="23"/>
      <c r="DZ74" s="23"/>
      <c r="EA74" s="23"/>
      <c r="EB74" s="23"/>
      <c r="EC74" s="23"/>
      <c r="ED74" s="23"/>
      <c r="EE74" s="23"/>
      <c r="EF74" s="23"/>
      <c r="EG74" s="23"/>
      <c r="EH74" s="23"/>
      <c r="EI74" s="23"/>
      <c r="EJ74" s="23"/>
      <c r="EK74" s="23"/>
      <c r="EL74" s="23"/>
      <c r="EM74" s="23"/>
      <c r="EN74" s="23"/>
      <c r="EO74" s="23"/>
      <c r="EP74" s="23"/>
      <c r="EQ74" s="23"/>
      <c r="ER74" s="23"/>
      <c r="ES74" s="23"/>
      <c r="ET74" s="23"/>
      <c r="EU74" s="23"/>
      <c r="EV74" s="23"/>
      <c r="EW74" s="23"/>
      <c r="EX74" s="23"/>
      <c r="EY74" s="23"/>
      <c r="EZ74" s="23"/>
      <c r="FA74" s="23"/>
      <c r="FB74" s="23"/>
      <c r="FC74" s="23"/>
      <c r="FD74" s="23"/>
      <c r="FE74" s="23"/>
      <c r="FF74" s="23"/>
      <c r="FG74" s="23"/>
      <c r="FH74" s="23"/>
      <c r="FI74" s="23"/>
      <c r="FJ74" s="23"/>
      <c r="FK74" s="23"/>
      <c r="FL74" s="23"/>
      <c r="FM74" s="23"/>
      <c r="FN74" s="23"/>
      <c r="FO74" s="23"/>
      <c r="FP74" s="23"/>
      <c r="FQ74" s="23"/>
      <c r="FR74" s="23"/>
      <c r="FS74" s="23"/>
      <c r="FT74" s="23"/>
      <c r="FU74" s="23"/>
      <c r="FV74" s="23"/>
      <c r="FW74" s="23"/>
      <c r="FX74" s="23"/>
      <c r="FY74" s="23"/>
      <c r="FZ74" s="23"/>
      <c r="GA74" s="23"/>
      <c r="GB74" s="23"/>
      <c r="GC74" s="23"/>
      <c r="GD74" s="23"/>
      <c r="GE74" s="23"/>
      <c r="GF74" s="23"/>
      <c r="GG74" s="23"/>
      <c r="GH74" s="23"/>
      <c r="GI74" s="23"/>
      <c r="GJ74" s="23"/>
      <c r="GK74" s="23"/>
      <c r="GL74" s="23"/>
      <c r="GM74" s="23"/>
      <c r="GN74" s="23"/>
      <c r="GO74" s="23"/>
      <c r="GP74" s="23"/>
      <c r="GQ74" s="23"/>
      <c r="GR74" s="23"/>
      <c r="GS74" s="23"/>
      <c r="GT74" s="23"/>
      <c r="GU74" s="23"/>
      <c r="GV74" s="23"/>
      <c r="GW74" s="23"/>
      <c r="GX74" s="23"/>
      <c r="GY74" s="23"/>
      <c r="GZ74" s="23"/>
      <c r="HA74" s="23"/>
      <c r="HB74" s="23"/>
      <c r="HC74" s="23"/>
      <c r="HD74" s="23"/>
      <c r="HE74" s="23"/>
      <c r="HF74" s="23"/>
      <c r="HG74" s="23"/>
      <c r="HH74" s="23"/>
      <c r="HI74" s="23"/>
      <c r="HJ74" s="23"/>
      <c r="HK74" s="23"/>
      <c r="HL74" s="23"/>
      <c r="HM74" s="23"/>
      <c r="HN74" s="23"/>
      <c r="HO74" s="23"/>
      <c r="HP74" s="23"/>
      <c r="HQ74" s="23"/>
      <c r="HR74" s="23"/>
      <c r="HS74" s="23"/>
      <c r="HT74" s="23"/>
      <c r="HU74" s="23"/>
      <c r="HV74" s="23"/>
      <c r="HW74" s="23"/>
      <c r="HX74" s="23"/>
      <c r="HY74" s="23"/>
      <c r="HZ74" s="23"/>
      <c r="IA74" s="23"/>
      <c r="IB74" s="23"/>
      <c r="IC74" s="23"/>
      <c r="ID74" s="23"/>
      <c r="IE74" s="23"/>
      <c r="IF74" s="23"/>
      <c r="IG74" s="23"/>
      <c r="IH74" s="23"/>
      <c r="II74" s="23"/>
      <c r="IJ74" s="23"/>
      <c r="IK74" s="23"/>
      <c r="IL74" s="23"/>
      <c r="IM74" s="23"/>
      <c r="IN74" s="23"/>
      <c r="IO74" s="23"/>
      <c r="IP74" s="23"/>
      <c r="IQ74" s="23"/>
      <c r="IR74" s="23"/>
      <c r="IS74" s="23"/>
      <c r="IT74" s="23"/>
      <c r="IU74" s="23"/>
      <c r="IV74" s="23"/>
      <c r="IW74" s="23"/>
      <c r="IX74" s="23"/>
      <c r="IY74" s="23"/>
      <c r="IZ74" s="23"/>
      <c r="JA74" s="23"/>
      <c r="JB74" s="23"/>
      <c r="JC74" s="23"/>
      <c r="JD74" s="23"/>
      <c r="JE74" s="23"/>
      <c r="JF74" s="23"/>
      <c r="JG74" s="23"/>
      <c r="JH74" s="23"/>
      <c r="JI74" s="23"/>
      <c r="JJ74" s="23"/>
      <c r="JK74" s="23"/>
      <c r="JL74" s="23"/>
      <c r="JM74" s="23"/>
      <c r="JN74" s="23"/>
      <c r="JO74" s="23"/>
      <c r="JP74" s="23"/>
      <c r="JQ74" s="23"/>
      <c r="JR74" s="23"/>
      <c r="JS74" s="23"/>
      <c r="JT74" s="23"/>
      <c r="JU74" s="23"/>
      <c r="JV74" s="23"/>
      <c r="JW74" s="23"/>
      <c r="JX74" s="23"/>
      <c r="JY74" s="23"/>
      <c r="JZ74" s="23"/>
      <c r="KA74" s="23"/>
      <c r="KB74" s="23"/>
      <c r="KC74" s="23"/>
      <c r="KD74" s="23"/>
      <c r="KE74" s="23"/>
      <c r="KF74" s="23"/>
      <c r="KG74" s="23"/>
      <c r="KH74" s="23"/>
      <c r="KI74" s="23"/>
      <c r="KJ74" s="23"/>
      <c r="KK74" s="23"/>
      <c r="KL74" s="23"/>
      <c r="KM74" s="23"/>
      <c r="KN74" s="23"/>
      <c r="KO74" s="23"/>
      <c r="KP74" s="23"/>
      <c r="KQ74" s="23"/>
      <c r="KR74" s="23"/>
      <c r="KS74" s="23"/>
      <c r="KT74" s="23"/>
      <c r="KU74" s="23"/>
      <c r="KV74" s="23"/>
      <c r="KW74" s="23"/>
      <c r="KX74" s="23"/>
      <c r="KY74" s="23"/>
      <c r="KZ74" s="23"/>
      <c r="LA74" s="23"/>
      <c r="LB74" s="23"/>
      <c r="LC74" s="23"/>
      <c r="LD74" s="23"/>
      <c r="LE74" s="23"/>
      <c r="LF74" s="23"/>
      <c r="LG74" s="23"/>
      <c r="LH74" s="23"/>
      <c r="LI74" s="23"/>
      <c r="LJ74" s="23"/>
      <c r="LK74" s="23"/>
      <c r="LL74" s="23"/>
      <c r="LM74" s="23"/>
      <c r="LN74" s="23"/>
      <c r="LO74" s="23"/>
      <c r="LP74" s="23"/>
      <c r="LQ74" s="23"/>
      <c r="LR74" s="23"/>
      <c r="LS74" s="23"/>
      <c r="LT74" s="23"/>
      <c r="LU74" s="23"/>
      <c r="LV74" s="23"/>
      <c r="LW74" s="23"/>
      <c r="LX74" s="23"/>
      <c r="LY74" s="23"/>
      <c r="LZ74" s="23"/>
      <c r="MA74" s="23"/>
      <c r="MB74" s="23"/>
      <c r="MC74" s="23"/>
      <c r="MD74" s="23"/>
      <c r="ME74" s="23"/>
      <c r="MF74" s="23"/>
      <c r="MG74" s="23"/>
      <c r="MH74" s="23"/>
      <c r="MI74" s="23"/>
      <c r="MJ74" s="23"/>
      <c r="MK74" s="23"/>
      <c r="ML74" s="23"/>
      <c r="MM74" s="23"/>
      <c r="MN74" s="23"/>
      <c r="MO74" s="23"/>
      <c r="MP74" s="23"/>
      <c r="MQ74" s="23"/>
      <c r="MR74" s="23"/>
      <c r="MS74" s="23"/>
      <c r="MT74" s="23"/>
    </row>
    <row r="75" spans="1:358" s="38" customFormat="1" ht="15" customHeight="1" x14ac:dyDescent="0.4">
      <c r="A75" s="34">
        <v>25</v>
      </c>
      <c r="B75" s="34" t="s">
        <v>44</v>
      </c>
      <c r="C75" s="33" t="s">
        <v>12</v>
      </c>
      <c r="D75" s="34" t="s">
        <v>32</v>
      </c>
      <c r="E75" s="34" t="s">
        <v>45</v>
      </c>
      <c r="F75" s="68" t="s">
        <v>287</v>
      </c>
      <c r="G75" s="131">
        <v>95.615113566100007</v>
      </c>
      <c r="H75" s="69">
        <v>1</v>
      </c>
      <c r="I75" s="69">
        <v>1</v>
      </c>
      <c r="J75" s="69">
        <v>1</v>
      </c>
      <c r="K75" s="69">
        <v>1</v>
      </c>
      <c r="L75" s="69">
        <v>1</v>
      </c>
      <c r="M75" s="69">
        <v>0</v>
      </c>
      <c r="N75" s="69">
        <v>1</v>
      </c>
      <c r="O75" s="69">
        <v>0</v>
      </c>
      <c r="P75" s="69">
        <v>1</v>
      </c>
      <c r="Q75" s="69">
        <v>1</v>
      </c>
      <c r="R75" s="69">
        <v>0</v>
      </c>
      <c r="S75" s="69">
        <v>2</v>
      </c>
      <c r="T75" s="69">
        <v>0</v>
      </c>
      <c r="U75" s="68">
        <v>1</v>
      </c>
      <c r="V75" s="68">
        <v>1</v>
      </c>
      <c r="W75" s="68">
        <v>1</v>
      </c>
      <c r="X75" s="68">
        <v>5</v>
      </c>
      <c r="Y75" s="69">
        <v>0</v>
      </c>
      <c r="Z75" s="69">
        <v>0</v>
      </c>
      <c r="AA75" s="69">
        <v>0</v>
      </c>
      <c r="AB75" s="69">
        <v>0</v>
      </c>
      <c r="AC75" s="68">
        <v>3</v>
      </c>
      <c r="AD75" s="68">
        <v>2</v>
      </c>
      <c r="AE75" s="69">
        <v>0</v>
      </c>
      <c r="AF75" s="68">
        <v>1</v>
      </c>
      <c r="AG75" s="68">
        <v>1</v>
      </c>
      <c r="AH75" s="69">
        <v>0</v>
      </c>
      <c r="AI75" s="69">
        <f t="shared" si="3"/>
        <v>25</v>
      </c>
      <c r="AJ75" s="131">
        <v>95.615113566100007</v>
      </c>
      <c r="AK75" s="69"/>
      <c r="AL75" s="68" t="s">
        <v>208</v>
      </c>
      <c r="AM75" s="75">
        <v>350000</v>
      </c>
      <c r="AN75" s="68" t="s">
        <v>209</v>
      </c>
      <c r="AO75" s="73" t="s">
        <v>210</v>
      </c>
      <c r="AP75" s="60"/>
      <c r="AQ75" s="3"/>
      <c r="AR75" s="80"/>
      <c r="AS75" s="80"/>
      <c r="AT75" s="1"/>
      <c r="AU75" s="1"/>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3"/>
      <c r="DM75" s="23"/>
      <c r="DN75" s="23"/>
      <c r="DO75" s="23"/>
      <c r="DP75" s="23"/>
      <c r="DQ75" s="23"/>
      <c r="DR75" s="23"/>
      <c r="DS75" s="23"/>
      <c r="DT75" s="23"/>
      <c r="DU75" s="23"/>
      <c r="DV75" s="23"/>
      <c r="DW75" s="23"/>
      <c r="DX75" s="23"/>
      <c r="DY75" s="23"/>
      <c r="DZ75" s="23"/>
      <c r="EA75" s="23"/>
      <c r="EB75" s="23"/>
      <c r="EC75" s="23"/>
      <c r="ED75" s="23"/>
      <c r="EE75" s="23"/>
      <c r="EF75" s="23"/>
      <c r="EG75" s="23"/>
      <c r="EH75" s="23"/>
      <c r="EI75" s="23"/>
      <c r="EJ75" s="23"/>
      <c r="EK75" s="23"/>
      <c r="EL75" s="23"/>
      <c r="EM75" s="23"/>
      <c r="EN75" s="23"/>
      <c r="EO75" s="23"/>
      <c r="EP75" s="23"/>
      <c r="EQ75" s="23"/>
      <c r="ER75" s="23"/>
      <c r="ES75" s="23"/>
      <c r="ET75" s="23"/>
      <c r="EU75" s="23"/>
      <c r="EV75" s="23"/>
      <c r="EW75" s="23"/>
      <c r="EX75" s="23"/>
      <c r="EY75" s="23"/>
      <c r="EZ75" s="23"/>
      <c r="FA75" s="23"/>
      <c r="FB75" s="23"/>
      <c r="FC75" s="23"/>
      <c r="FD75" s="23"/>
      <c r="FE75" s="23"/>
      <c r="FF75" s="23"/>
      <c r="FG75" s="23"/>
      <c r="FH75" s="23"/>
      <c r="FI75" s="23"/>
      <c r="FJ75" s="23"/>
      <c r="FK75" s="23"/>
      <c r="FL75" s="23"/>
      <c r="FM75" s="23"/>
      <c r="FN75" s="23"/>
      <c r="FO75" s="23"/>
      <c r="FP75" s="23"/>
      <c r="FQ75" s="23"/>
      <c r="FR75" s="23"/>
      <c r="FS75" s="23"/>
      <c r="FT75" s="23"/>
      <c r="FU75" s="23"/>
      <c r="FV75" s="23"/>
      <c r="FW75" s="23"/>
      <c r="FX75" s="23"/>
      <c r="FY75" s="23"/>
      <c r="FZ75" s="23"/>
      <c r="GA75" s="23"/>
      <c r="GB75" s="23"/>
      <c r="GC75" s="23"/>
      <c r="GD75" s="23"/>
      <c r="GE75" s="23"/>
      <c r="GF75" s="23"/>
      <c r="GG75" s="23"/>
      <c r="GH75" s="23"/>
      <c r="GI75" s="23"/>
      <c r="GJ75" s="23"/>
      <c r="GK75" s="23"/>
      <c r="GL75" s="23"/>
      <c r="GM75" s="23"/>
      <c r="GN75" s="23"/>
      <c r="GO75" s="23"/>
      <c r="GP75" s="23"/>
      <c r="GQ75" s="23"/>
      <c r="GR75" s="23"/>
      <c r="GS75" s="23"/>
      <c r="GT75" s="23"/>
      <c r="GU75" s="23"/>
      <c r="GV75" s="23"/>
      <c r="GW75" s="23"/>
      <c r="GX75" s="23"/>
      <c r="GY75" s="23"/>
      <c r="GZ75" s="23"/>
      <c r="HA75" s="23"/>
      <c r="HB75" s="23"/>
      <c r="HC75" s="23"/>
      <c r="HD75" s="23"/>
      <c r="HE75" s="23"/>
      <c r="HF75" s="23"/>
      <c r="HG75" s="23"/>
      <c r="HH75" s="23"/>
      <c r="HI75" s="23"/>
      <c r="HJ75" s="23"/>
      <c r="HK75" s="23"/>
      <c r="HL75" s="23"/>
      <c r="HM75" s="23"/>
      <c r="HN75" s="23"/>
      <c r="HO75" s="23"/>
      <c r="HP75" s="23"/>
      <c r="HQ75" s="23"/>
      <c r="HR75" s="23"/>
      <c r="HS75" s="23"/>
      <c r="HT75" s="23"/>
      <c r="HU75" s="23"/>
      <c r="HV75" s="23"/>
      <c r="HW75" s="23"/>
      <c r="HX75" s="23"/>
      <c r="HY75" s="23"/>
      <c r="HZ75" s="23"/>
      <c r="IA75" s="23"/>
      <c r="IB75" s="23"/>
      <c r="IC75" s="23"/>
      <c r="ID75" s="23"/>
      <c r="IE75" s="23"/>
      <c r="IF75" s="23"/>
      <c r="IG75" s="23"/>
      <c r="IH75" s="23"/>
      <c r="II75" s="23"/>
      <c r="IJ75" s="23"/>
      <c r="IK75" s="23"/>
      <c r="IL75" s="23"/>
      <c r="IM75" s="23"/>
      <c r="IN75" s="23"/>
      <c r="IO75" s="23"/>
      <c r="IP75" s="23"/>
      <c r="IQ75" s="23"/>
      <c r="IR75" s="23"/>
      <c r="IS75" s="23"/>
      <c r="IT75" s="23"/>
      <c r="IU75" s="23"/>
      <c r="IV75" s="23"/>
      <c r="IW75" s="23"/>
      <c r="IX75" s="23"/>
      <c r="IY75" s="23"/>
      <c r="IZ75" s="23"/>
      <c r="JA75" s="23"/>
      <c r="JB75" s="23"/>
      <c r="JC75" s="23"/>
      <c r="JD75" s="23"/>
      <c r="JE75" s="23"/>
      <c r="JF75" s="23"/>
      <c r="JG75" s="23"/>
      <c r="JH75" s="23"/>
      <c r="JI75" s="23"/>
      <c r="JJ75" s="23"/>
      <c r="JK75" s="23"/>
      <c r="JL75" s="23"/>
      <c r="JM75" s="23"/>
      <c r="JN75" s="23"/>
      <c r="JO75" s="23"/>
      <c r="JP75" s="23"/>
      <c r="JQ75" s="23"/>
      <c r="JR75" s="23"/>
      <c r="JS75" s="23"/>
      <c r="JT75" s="23"/>
      <c r="JU75" s="23"/>
      <c r="JV75" s="23"/>
      <c r="JW75" s="23"/>
      <c r="JX75" s="23"/>
      <c r="JY75" s="23"/>
      <c r="JZ75" s="23"/>
      <c r="KA75" s="23"/>
      <c r="KB75" s="23"/>
      <c r="KC75" s="23"/>
      <c r="KD75" s="23"/>
      <c r="KE75" s="23"/>
      <c r="KF75" s="23"/>
      <c r="KG75" s="23"/>
      <c r="KH75" s="23"/>
      <c r="KI75" s="23"/>
      <c r="KJ75" s="23"/>
      <c r="KK75" s="23"/>
      <c r="KL75" s="23"/>
      <c r="KM75" s="23"/>
      <c r="KN75" s="23"/>
      <c r="KO75" s="23"/>
      <c r="KP75" s="23"/>
      <c r="KQ75" s="23"/>
      <c r="KR75" s="23"/>
      <c r="KS75" s="23"/>
      <c r="KT75" s="23"/>
      <c r="KU75" s="23"/>
      <c r="KV75" s="23"/>
      <c r="KW75" s="23"/>
      <c r="KX75" s="23"/>
      <c r="KY75" s="23"/>
      <c r="KZ75" s="23"/>
      <c r="LA75" s="23"/>
      <c r="LB75" s="23"/>
      <c r="LC75" s="23"/>
      <c r="LD75" s="23"/>
      <c r="LE75" s="23"/>
      <c r="LF75" s="23"/>
      <c r="LG75" s="23"/>
      <c r="LH75" s="23"/>
      <c r="LI75" s="23"/>
      <c r="LJ75" s="23"/>
      <c r="LK75" s="23"/>
      <c r="LL75" s="23"/>
      <c r="LM75" s="23"/>
      <c r="LN75" s="23"/>
      <c r="LO75" s="23"/>
      <c r="LP75" s="23"/>
      <c r="LQ75" s="23"/>
      <c r="LR75" s="23"/>
      <c r="LS75" s="23"/>
      <c r="LT75" s="23"/>
      <c r="LU75" s="23"/>
      <c r="LV75" s="23"/>
      <c r="LW75" s="23"/>
      <c r="LX75" s="23"/>
      <c r="LY75" s="23"/>
      <c r="LZ75" s="23"/>
      <c r="MA75" s="23"/>
      <c r="MB75" s="23"/>
      <c r="MC75" s="23"/>
      <c r="MD75" s="23"/>
      <c r="ME75" s="23"/>
      <c r="MF75" s="23"/>
      <c r="MG75" s="23"/>
      <c r="MH75" s="23"/>
      <c r="MI75" s="23"/>
      <c r="MJ75" s="23"/>
      <c r="MK75" s="23"/>
      <c r="ML75" s="23"/>
      <c r="MM75" s="23"/>
      <c r="MN75" s="23"/>
      <c r="MO75" s="23"/>
      <c r="MP75" s="23"/>
      <c r="MQ75" s="23"/>
      <c r="MR75" s="23"/>
      <c r="MS75" s="23"/>
      <c r="MT75" s="23"/>
    </row>
    <row r="76" spans="1:358" s="137" customFormat="1" ht="15" customHeight="1" x14ac:dyDescent="0.4">
      <c r="A76" s="180">
        <v>26</v>
      </c>
      <c r="B76" s="180" t="s">
        <v>46</v>
      </c>
      <c r="C76" s="181" t="s">
        <v>12</v>
      </c>
      <c r="D76" s="180" t="s">
        <v>32</v>
      </c>
      <c r="E76" s="180" t="s">
        <v>47</v>
      </c>
      <c r="F76" s="182" t="s">
        <v>288</v>
      </c>
      <c r="G76" s="183">
        <f>61.9770798395+19.5198986833</f>
        <v>81.496978522799992</v>
      </c>
      <c r="H76" s="160">
        <v>1</v>
      </c>
      <c r="I76" s="160">
        <v>1</v>
      </c>
      <c r="J76" s="160">
        <v>1</v>
      </c>
      <c r="K76" s="160">
        <v>1</v>
      </c>
      <c r="L76" s="160">
        <v>1</v>
      </c>
      <c r="M76" s="160">
        <v>0</v>
      </c>
      <c r="N76" s="160">
        <v>0</v>
      </c>
      <c r="O76" s="160">
        <v>0</v>
      </c>
      <c r="P76" s="160">
        <v>0</v>
      </c>
      <c r="Q76" s="160">
        <v>0</v>
      </c>
      <c r="R76" s="160">
        <v>0</v>
      </c>
      <c r="S76" s="160">
        <v>2</v>
      </c>
      <c r="T76" s="160">
        <v>0</v>
      </c>
      <c r="U76" s="184">
        <v>1</v>
      </c>
      <c r="V76" s="184">
        <v>1</v>
      </c>
      <c r="W76" s="160">
        <v>0</v>
      </c>
      <c r="X76" s="185">
        <v>5</v>
      </c>
      <c r="Y76" s="160">
        <v>0</v>
      </c>
      <c r="Z76" s="184">
        <v>4</v>
      </c>
      <c r="AA76" s="184">
        <v>0</v>
      </c>
      <c r="AB76" s="160">
        <v>0</v>
      </c>
      <c r="AC76" s="184">
        <v>3</v>
      </c>
      <c r="AD76" s="160">
        <v>0</v>
      </c>
      <c r="AE76" s="184">
        <v>2</v>
      </c>
      <c r="AF76" s="184">
        <v>1</v>
      </c>
      <c r="AG76" s="160">
        <v>0</v>
      </c>
      <c r="AH76" s="160">
        <v>0</v>
      </c>
      <c r="AI76" s="139">
        <f t="shared" si="3"/>
        <v>24</v>
      </c>
      <c r="AJ76" s="183">
        <f>61.9770798395+19.5198986833</f>
        <v>81.496978522799992</v>
      </c>
      <c r="AK76" s="160"/>
      <c r="AL76" s="184" t="s">
        <v>211</v>
      </c>
      <c r="AM76" s="186">
        <v>350000</v>
      </c>
      <c r="AN76" s="184" t="s">
        <v>212</v>
      </c>
      <c r="AO76" s="187"/>
      <c r="AP76" s="187"/>
      <c r="AQ76" s="181"/>
    </row>
    <row r="77" spans="1:358" s="161" customFormat="1" ht="15" customHeight="1" x14ac:dyDescent="0.4">
      <c r="A77" s="136">
        <v>28</v>
      </c>
      <c r="B77" s="136" t="s">
        <v>48</v>
      </c>
      <c r="C77" s="137" t="s">
        <v>12</v>
      </c>
      <c r="D77" s="136" t="s">
        <v>32</v>
      </c>
      <c r="E77" s="136" t="s">
        <v>49</v>
      </c>
      <c r="F77" s="184" t="s">
        <v>213</v>
      </c>
      <c r="G77" s="183">
        <v>6.1175510789300001</v>
      </c>
      <c r="H77" s="160">
        <v>1</v>
      </c>
      <c r="I77" s="160">
        <v>1</v>
      </c>
      <c r="J77" s="160">
        <v>1</v>
      </c>
      <c r="K77" s="160">
        <v>1</v>
      </c>
      <c r="L77" s="160">
        <v>1</v>
      </c>
      <c r="M77" s="160">
        <v>0</v>
      </c>
      <c r="N77" s="160">
        <v>0</v>
      </c>
      <c r="O77" s="160">
        <v>0</v>
      </c>
      <c r="P77" s="160">
        <v>0</v>
      </c>
      <c r="Q77" s="160">
        <v>1</v>
      </c>
      <c r="R77" s="160">
        <v>0</v>
      </c>
      <c r="S77" s="160">
        <v>2</v>
      </c>
      <c r="T77" s="160">
        <v>0</v>
      </c>
      <c r="U77" s="184">
        <v>1</v>
      </c>
      <c r="V77" s="184">
        <v>1</v>
      </c>
      <c r="W77" s="184">
        <v>1</v>
      </c>
      <c r="X77" s="184">
        <v>5</v>
      </c>
      <c r="Y77" s="160">
        <v>0</v>
      </c>
      <c r="Z77" s="184">
        <v>4</v>
      </c>
      <c r="AA77" s="160">
        <v>0</v>
      </c>
      <c r="AB77" s="160">
        <v>0</v>
      </c>
      <c r="AC77" s="184">
        <v>3</v>
      </c>
      <c r="AD77" s="184">
        <v>2</v>
      </c>
      <c r="AE77" s="184">
        <v>2</v>
      </c>
      <c r="AF77" s="184">
        <v>1</v>
      </c>
      <c r="AG77" s="184">
        <v>1</v>
      </c>
      <c r="AH77" s="160">
        <v>0</v>
      </c>
      <c r="AI77" s="139">
        <f t="shared" si="3"/>
        <v>29</v>
      </c>
      <c r="AJ77" s="183">
        <v>6.1175510789300001</v>
      </c>
      <c r="AK77" s="160"/>
      <c r="AL77" s="160"/>
      <c r="AM77" s="188"/>
      <c r="AN77" s="160"/>
      <c r="AO77" s="138"/>
      <c r="AP77" s="138"/>
      <c r="AQ77" s="137"/>
      <c r="AR77" s="137"/>
      <c r="AS77" s="137"/>
      <c r="AT77" s="137"/>
      <c r="AU77" s="137"/>
    </row>
    <row r="78" spans="1:358" s="137" customFormat="1" ht="15" customHeight="1" x14ac:dyDescent="0.4">
      <c r="A78" s="150"/>
      <c r="B78" s="150"/>
      <c r="C78" s="155" t="s">
        <v>12</v>
      </c>
      <c r="D78" s="156" t="s">
        <v>32</v>
      </c>
      <c r="E78" s="158" t="s">
        <v>220</v>
      </c>
      <c r="F78" s="159" t="s">
        <v>284</v>
      </c>
      <c r="G78" s="151">
        <v>14.6733085897</v>
      </c>
      <c r="H78" s="152">
        <v>1</v>
      </c>
      <c r="I78" s="152">
        <v>1</v>
      </c>
      <c r="J78" s="152">
        <v>1</v>
      </c>
      <c r="K78" s="152">
        <v>1</v>
      </c>
      <c r="L78" s="152">
        <v>1</v>
      </c>
      <c r="M78" s="152">
        <v>0</v>
      </c>
      <c r="N78" s="152">
        <v>0</v>
      </c>
      <c r="O78" s="152">
        <v>0</v>
      </c>
      <c r="P78" s="152">
        <v>0</v>
      </c>
      <c r="Q78" s="152">
        <v>1</v>
      </c>
      <c r="R78" s="152">
        <v>0</v>
      </c>
      <c r="S78" s="152">
        <v>2</v>
      </c>
      <c r="T78" s="160">
        <v>0</v>
      </c>
      <c r="U78" s="159">
        <v>1</v>
      </c>
      <c r="V78" s="159">
        <v>1</v>
      </c>
      <c r="W78" s="159">
        <v>1</v>
      </c>
      <c r="X78" s="159">
        <v>5</v>
      </c>
      <c r="Y78" s="152">
        <v>0</v>
      </c>
      <c r="Z78" s="159">
        <v>4</v>
      </c>
      <c r="AA78" s="152">
        <v>0</v>
      </c>
      <c r="AB78" s="152">
        <v>0</v>
      </c>
      <c r="AC78" s="159">
        <v>3</v>
      </c>
      <c r="AD78" s="159">
        <v>2</v>
      </c>
      <c r="AE78" s="159">
        <v>2</v>
      </c>
      <c r="AF78" s="159">
        <v>1</v>
      </c>
      <c r="AG78" s="159">
        <v>1</v>
      </c>
      <c r="AH78" s="152">
        <v>0</v>
      </c>
      <c r="AI78" s="139">
        <f t="shared" si="3"/>
        <v>29</v>
      </c>
      <c r="AJ78" s="151">
        <v>14.6733085897</v>
      </c>
      <c r="AK78" s="152"/>
      <c r="AL78" s="152"/>
      <c r="AM78" s="154"/>
      <c r="AN78" s="159" t="s">
        <v>221</v>
      </c>
      <c r="AO78" s="150"/>
      <c r="AP78" s="150"/>
      <c r="AQ78" s="152"/>
      <c r="AR78" s="157"/>
      <c r="AS78" s="157"/>
      <c r="AT78" s="157"/>
      <c r="AU78" s="157"/>
    </row>
    <row r="79" spans="1:358" s="137" customFormat="1" ht="15" customHeight="1" x14ac:dyDescent="0.4">
      <c r="A79" s="150"/>
      <c r="B79" s="150"/>
      <c r="C79" s="155" t="s">
        <v>12</v>
      </c>
      <c r="D79" s="156" t="s">
        <v>32</v>
      </c>
      <c r="E79" s="158" t="s">
        <v>325</v>
      </c>
      <c r="F79" s="159" t="s">
        <v>326</v>
      </c>
      <c r="G79" s="151">
        <v>3.0465550000000001</v>
      </c>
      <c r="H79" s="152">
        <v>1</v>
      </c>
      <c r="I79" s="152">
        <v>1</v>
      </c>
      <c r="J79" s="152">
        <v>1</v>
      </c>
      <c r="K79" s="152">
        <v>1</v>
      </c>
      <c r="L79" s="152">
        <v>1</v>
      </c>
      <c r="M79" s="152">
        <v>0</v>
      </c>
      <c r="N79" s="152">
        <v>0</v>
      </c>
      <c r="O79" s="152">
        <v>0</v>
      </c>
      <c r="P79" s="152">
        <v>0</v>
      </c>
      <c r="Q79" s="152">
        <v>1</v>
      </c>
      <c r="R79" s="152">
        <v>0</v>
      </c>
      <c r="S79" s="152">
        <v>2</v>
      </c>
      <c r="T79" s="160">
        <v>0</v>
      </c>
      <c r="U79" s="159">
        <v>1</v>
      </c>
      <c r="V79" s="159">
        <v>1</v>
      </c>
      <c r="W79" s="159">
        <v>1</v>
      </c>
      <c r="X79" s="159">
        <v>5</v>
      </c>
      <c r="Y79" s="152">
        <v>0</v>
      </c>
      <c r="Z79" s="159">
        <v>4</v>
      </c>
      <c r="AA79" s="152">
        <v>0</v>
      </c>
      <c r="AB79" s="152">
        <v>0</v>
      </c>
      <c r="AC79" s="159">
        <v>3</v>
      </c>
      <c r="AD79" s="159">
        <v>2</v>
      </c>
      <c r="AE79" s="159">
        <v>2</v>
      </c>
      <c r="AF79" s="159">
        <v>1</v>
      </c>
      <c r="AG79" s="159">
        <v>1</v>
      </c>
      <c r="AH79" s="152">
        <v>0</v>
      </c>
      <c r="AI79" s="139">
        <f t="shared" si="3"/>
        <v>29</v>
      </c>
      <c r="AJ79" s="151">
        <v>3.0465550000000001</v>
      </c>
      <c r="AK79" s="152"/>
      <c r="AL79" s="152"/>
      <c r="AM79" s="154"/>
      <c r="AN79" s="159"/>
      <c r="AO79" s="150"/>
      <c r="AP79" s="150"/>
      <c r="AQ79" s="152"/>
      <c r="AR79" s="157"/>
      <c r="AS79" s="157"/>
      <c r="AT79" s="157"/>
      <c r="AU79" s="157"/>
    </row>
    <row r="80" spans="1:358" ht="15" customHeight="1" x14ac:dyDescent="0.4">
      <c r="A80" s="81">
        <v>29</v>
      </c>
      <c r="B80" s="81" t="s">
        <v>50</v>
      </c>
      <c r="C80" s="82" t="s">
        <v>12</v>
      </c>
      <c r="D80" s="81" t="s">
        <v>51</v>
      </c>
      <c r="E80" s="81" t="s">
        <v>52</v>
      </c>
      <c r="F80" s="76" t="s">
        <v>350</v>
      </c>
      <c r="G80" s="129">
        <f>5.073163+3.47</f>
        <v>8.5431629999999998</v>
      </c>
      <c r="H80" s="59">
        <v>0</v>
      </c>
      <c r="I80" s="59">
        <v>1</v>
      </c>
      <c r="J80" s="59">
        <v>1</v>
      </c>
      <c r="K80" s="59">
        <v>1</v>
      </c>
      <c r="L80" s="59">
        <v>1</v>
      </c>
      <c r="M80" s="59">
        <v>0</v>
      </c>
      <c r="N80" s="59">
        <v>0</v>
      </c>
      <c r="O80" s="59">
        <v>0</v>
      </c>
      <c r="P80" s="59">
        <v>0</v>
      </c>
      <c r="Q80" s="59">
        <v>1</v>
      </c>
      <c r="R80" s="59">
        <v>0</v>
      </c>
      <c r="S80" s="59">
        <v>2</v>
      </c>
      <c r="T80" s="59">
        <v>0</v>
      </c>
      <c r="U80" s="76">
        <v>1</v>
      </c>
      <c r="V80" s="76">
        <v>1</v>
      </c>
      <c r="W80" s="59">
        <v>0</v>
      </c>
      <c r="X80" s="76">
        <v>5</v>
      </c>
      <c r="Y80" s="59">
        <v>0</v>
      </c>
      <c r="Z80" s="59">
        <v>0</v>
      </c>
      <c r="AA80" s="59">
        <v>0</v>
      </c>
      <c r="AB80" s="59">
        <v>0</v>
      </c>
      <c r="AC80" s="76">
        <v>3</v>
      </c>
      <c r="AD80" s="76">
        <v>2</v>
      </c>
      <c r="AE80" s="76">
        <v>2</v>
      </c>
      <c r="AF80" s="76">
        <v>1</v>
      </c>
      <c r="AG80" s="76">
        <v>1</v>
      </c>
      <c r="AH80" s="59">
        <v>0</v>
      </c>
      <c r="AI80" s="69">
        <f t="shared" si="3"/>
        <v>23</v>
      </c>
      <c r="AJ80" s="129">
        <v>2.0981123538599999</v>
      </c>
      <c r="AK80" s="59"/>
      <c r="AL80" s="59"/>
      <c r="AM80" s="77"/>
      <c r="AN80" s="59"/>
      <c r="AO80" s="78"/>
      <c r="AP80" s="78"/>
      <c r="AQ80" s="82"/>
    </row>
    <row r="81" spans="1:358" s="137" customFormat="1" ht="15" customHeight="1" x14ac:dyDescent="0.4">
      <c r="A81" s="136"/>
      <c r="B81" s="136"/>
      <c r="C81" s="147" t="s">
        <v>100</v>
      </c>
      <c r="D81" s="148" t="s">
        <v>106</v>
      </c>
      <c r="E81" s="150" t="s">
        <v>222</v>
      </c>
      <c r="F81" s="150" t="s">
        <v>342</v>
      </c>
      <c r="G81" s="151">
        <v>520.07858695899995</v>
      </c>
      <c r="H81" s="152">
        <v>1</v>
      </c>
      <c r="I81" s="152">
        <v>1</v>
      </c>
      <c r="J81" s="152">
        <v>1</v>
      </c>
      <c r="K81" s="152">
        <v>1</v>
      </c>
      <c r="L81" s="152">
        <v>1</v>
      </c>
      <c r="M81" s="152">
        <v>0</v>
      </c>
      <c r="N81" s="152">
        <v>1</v>
      </c>
      <c r="O81" s="152">
        <v>0</v>
      </c>
      <c r="P81" s="152">
        <v>0</v>
      </c>
      <c r="Q81" s="152">
        <v>0</v>
      </c>
      <c r="R81" s="152">
        <v>0</v>
      </c>
      <c r="S81" s="152">
        <v>2</v>
      </c>
      <c r="T81" s="152">
        <v>0</v>
      </c>
      <c r="U81" s="152">
        <v>1</v>
      </c>
      <c r="V81" s="152">
        <v>1</v>
      </c>
      <c r="W81" s="152">
        <v>0</v>
      </c>
      <c r="X81" s="152">
        <v>5</v>
      </c>
      <c r="Y81" s="152">
        <v>0</v>
      </c>
      <c r="Z81" s="152">
        <v>0</v>
      </c>
      <c r="AA81" s="152">
        <v>0</v>
      </c>
      <c r="AB81" s="152">
        <v>0</v>
      </c>
      <c r="AC81" s="152">
        <v>0</v>
      </c>
      <c r="AD81" s="152">
        <v>0</v>
      </c>
      <c r="AE81" s="152">
        <v>0</v>
      </c>
      <c r="AF81" s="152">
        <v>0</v>
      </c>
      <c r="AG81" s="152">
        <v>1</v>
      </c>
      <c r="AH81" s="152">
        <v>0</v>
      </c>
      <c r="AI81" s="139">
        <f t="shared" si="3"/>
        <v>16</v>
      </c>
      <c r="AJ81" s="151">
        <v>520.07858695899995</v>
      </c>
      <c r="AK81" s="152"/>
      <c r="AL81" s="152"/>
      <c r="AM81" s="153">
        <v>10000000</v>
      </c>
      <c r="AN81" s="152" t="s">
        <v>223</v>
      </c>
      <c r="AO81" s="152"/>
      <c r="AP81" s="152" t="s">
        <v>224</v>
      </c>
      <c r="AQ81" s="152"/>
      <c r="AR81" s="149"/>
      <c r="AS81" s="149"/>
      <c r="AT81" s="149"/>
      <c r="AU81" s="149"/>
    </row>
    <row r="82" spans="1:358" s="149" customFormat="1" ht="15" customHeight="1" x14ac:dyDescent="0.4">
      <c r="A82" s="136"/>
      <c r="B82" s="136"/>
      <c r="C82" s="147" t="s">
        <v>100</v>
      </c>
      <c r="D82" s="148" t="s">
        <v>106</v>
      </c>
      <c r="E82" s="150" t="s">
        <v>225</v>
      </c>
      <c r="F82" s="150" t="s">
        <v>343</v>
      </c>
      <c r="G82" s="151">
        <v>150.95292687599999</v>
      </c>
      <c r="H82" s="152">
        <v>0</v>
      </c>
      <c r="I82" s="152">
        <v>1</v>
      </c>
      <c r="J82" s="152">
        <v>1</v>
      </c>
      <c r="K82" s="152">
        <v>1</v>
      </c>
      <c r="L82" s="152">
        <v>1</v>
      </c>
      <c r="M82" s="152">
        <v>0</v>
      </c>
      <c r="N82" s="152">
        <v>0</v>
      </c>
      <c r="O82" s="152">
        <v>0</v>
      </c>
      <c r="P82" s="152">
        <v>0</v>
      </c>
      <c r="Q82" s="152">
        <v>0</v>
      </c>
      <c r="R82" s="152">
        <v>0</v>
      </c>
      <c r="S82" s="152">
        <v>2</v>
      </c>
      <c r="T82" s="152">
        <v>0</v>
      </c>
      <c r="U82" s="152">
        <v>1</v>
      </c>
      <c r="V82" s="152">
        <v>1</v>
      </c>
      <c r="W82" s="152">
        <v>0</v>
      </c>
      <c r="X82" s="152">
        <v>5</v>
      </c>
      <c r="Y82" s="152">
        <v>0</v>
      </c>
      <c r="Z82" s="152">
        <v>0</v>
      </c>
      <c r="AA82" s="152">
        <v>0</v>
      </c>
      <c r="AB82" s="152">
        <v>3</v>
      </c>
      <c r="AC82" s="152">
        <v>0</v>
      </c>
      <c r="AD82" s="152">
        <v>0</v>
      </c>
      <c r="AE82" s="152">
        <v>0</v>
      </c>
      <c r="AF82" s="152">
        <v>0</v>
      </c>
      <c r="AG82" s="152">
        <v>1</v>
      </c>
      <c r="AH82" s="152">
        <v>0</v>
      </c>
      <c r="AI82" s="139">
        <f t="shared" si="3"/>
        <v>17</v>
      </c>
      <c r="AJ82" s="151">
        <v>150.95292687599999</v>
      </c>
      <c r="AK82" s="152"/>
      <c r="AL82" s="152" t="s">
        <v>226</v>
      </c>
      <c r="AM82" s="154">
        <v>7000000</v>
      </c>
      <c r="AN82" s="152" t="s">
        <v>223</v>
      </c>
      <c r="AO82" s="152"/>
      <c r="AP82" s="152" t="s">
        <v>224</v>
      </c>
      <c r="AQ82" s="152"/>
      <c r="AR82" s="137"/>
      <c r="AS82" s="137"/>
      <c r="AT82" s="137"/>
      <c r="AU82" s="137"/>
    </row>
    <row r="83" spans="1:358" s="149" customFormat="1" ht="15" customHeight="1" x14ac:dyDescent="0.4">
      <c r="A83" s="136"/>
      <c r="B83" s="136"/>
      <c r="C83" s="147" t="s">
        <v>100</v>
      </c>
      <c r="D83" s="148" t="s">
        <v>106</v>
      </c>
      <c r="E83" s="150" t="s">
        <v>227</v>
      </c>
      <c r="F83" s="150" t="s">
        <v>344</v>
      </c>
      <c r="G83" s="151">
        <v>900.220244804</v>
      </c>
      <c r="H83" s="152">
        <v>1</v>
      </c>
      <c r="I83" s="152">
        <v>1</v>
      </c>
      <c r="J83" s="152">
        <v>1</v>
      </c>
      <c r="K83" s="152">
        <v>1</v>
      </c>
      <c r="L83" s="152">
        <v>1</v>
      </c>
      <c r="M83" s="152">
        <v>0</v>
      </c>
      <c r="N83" s="152">
        <v>0</v>
      </c>
      <c r="O83" s="152">
        <v>0</v>
      </c>
      <c r="P83" s="152">
        <v>1</v>
      </c>
      <c r="Q83" s="152">
        <v>1</v>
      </c>
      <c r="R83" s="152">
        <v>0</v>
      </c>
      <c r="S83" s="152">
        <v>2</v>
      </c>
      <c r="T83" s="152">
        <v>0</v>
      </c>
      <c r="U83" s="152">
        <v>1</v>
      </c>
      <c r="V83" s="152">
        <v>1</v>
      </c>
      <c r="W83" s="152">
        <v>1</v>
      </c>
      <c r="X83" s="152">
        <v>0</v>
      </c>
      <c r="Y83" s="152">
        <v>5</v>
      </c>
      <c r="Z83" s="152">
        <v>0</v>
      </c>
      <c r="AA83" s="152">
        <v>0</v>
      </c>
      <c r="AB83" s="152">
        <v>3</v>
      </c>
      <c r="AC83" s="152">
        <v>0</v>
      </c>
      <c r="AD83" s="152">
        <v>0</v>
      </c>
      <c r="AE83" s="152">
        <v>2</v>
      </c>
      <c r="AF83" s="152">
        <v>2</v>
      </c>
      <c r="AG83" s="152">
        <v>0</v>
      </c>
      <c r="AH83" s="152">
        <v>0</v>
      </c>
      <c r="AI83" s="139">
        <f t="shared" si="3"/>
        <v>24</v>
      </c>
      <c r="AJ83" s="151">
        <v>900.220244804</v>
      </c>
      <c r="AK83" s="152"/>
      <c r="AL83" s="152" t="s">
        <v>226</v>
      </c>
      <c r="AM83" s="153">
        <v>10000000</v>
      </c>
      <c r="AN83" s="152" t="s">
        <v>228</v>
      </c>
      <c r="AO83" s="152"/>
      <c r="AP83" s="152" t="s">
        <v>224</v>
      </c>
      <c r="AQ83" s="152"/>
      <c r="AR83" s="137"/>
      <c r="AS83" s="137"/>
      <c r="AT83" s="137"/>
      <c r="AU83" s="137"/>
    </row>
    <row r="84" spans="1:358" s="137" customFormat="1" ht="15" customHeight="1" x14ac:dyDescent="0.4">
      <c r="A84" s="136"/>
      <c r="B84" s="136"/>
      <c r="C84" s="147" t="s">
        <v>100</v>
      </c>
      <c r="D84" s="148" t="s">
        <v>106</v>
      </c>
      <c r="E84" s="150" t="s">
        <v>229</v>
      </c>
      <c r="F84" s="150" t="s">
        <v>345</v>
      </c>
      <c r="G84" s="151">
        <v>172.00250519799999</v>
      </c>
      <c r="H84" s="152">
        <v>1</v>
      </c>
      <c r="I84" s="152">
        <v>1</v>
      </c>
      <c r="J84" s="152">
        <v>1</v>
      </c>
      <c r="K84" s="152">
        <v>1</v>
      </c>
      <c r="L84" s="152">
        <v>1</v>
      </c>
      <c r="M84" s="152">
        <v>0</v>
      </c>
      <c r="N84" s="152">
        <v>1</v>
      </c>
      <c r="O84" s="152">
        <v>0</v>
      </c>
      <c r="P84" s="152">
        <v>1</v>
      </c>
      <c r="Q84" s="152">
        <v>1</v>
      </c>
      <c r="R84" s="152">
        <v>0</v>
      </c>
      <c r="S84" s="152">
        <v>2</v>
      </c>
      <c r="T84" s="152">
        <v>0</v>
      </c>
      <c r="U84" s="152">
        <v>1</v>
      </c>
      <c r="V84" s="152">
        <v>1</v>
      </c>
      <c r="W84" s="152">
        <v>1</v>
      </c>
      <c r="X84" s="152">
        <v>0</v>
      </c>
      <c r="Y84" s="152">
        <v>5</v>
      </c>
      <c r="Z84" s="152">
        <v>4</v>
      </c>
      <c r="AA84" s="152">
        <v>0</v>
      </c>
      <c r="AB84" s="152">
        <v>0</v>
      </c>
      <c r="AC84" s="152">
        <v>0</v>
      </c>
      <c r="AD84" s="152">
        <v>0</v>
      </c>
      <c r="AE84" s="152">
        <v>2</v>
      </c>
      <c r="AF84" s="152">
        <v>0</v>
      </c>
      <c r="AG84" s="152">
        <v>0</v>
      </c>
      <c r="AH84" s="152">
        <v>0</v>
      </c>
      <c r="AI84" s="139">
        <f t="shared" si="3"/>
        <v>24</v>
      </c>
      <c r="AJ84" s="151">
        <v>172.00250519799999</v>
      </c>
      <c r="AK84" s="152"/>
      <c r="AL84" s="152" t="s">
        <v>226</v>
      </c>
      <c r="AM84" s="153">
        <v>10000000</v>
      </c>
      <c r="AN84" s="152" t="s">
        <v>223</v>
      </c>
      <c r="AO84" s="152"/>
      <c r="AP84" s="152" t="s">
        <v>224</v>
      </c>
      <c r="AQ84" s="152"/>
      <c r="AR84" s="149"/>
      <c r="AS84" s="149"/>
      <c r="AT84" s="149"/>
      <c r="AU84" s="149"/>
    </row>
    <row r="85" spans="1:358" s="137" customFormat="1" ht="15" customHeight="1" x14ac:dyDescent="0.4">
      <c r="A85" s="136"/>
      <c r="B85" s="136"/>
      <c r="C85" s="147" t="s">
        <v>100</v>
      </c>
      <c r="D85" s="148" t="s">
        <v>106</v>
      </c>
      <c r="E85" s="150" t="s">
        <v>230</v>
      </c>
      <c r="F85" s="150" t="s">
        <v>346</v>
      </c>
      <c r="G85" s="151">
        <v>388.40933468700001</v>
      </c>
      <c r="H85" s="152">
        <v>1</v>
      </c>
      <c r="I85" s="152">
        <v>1</v>
      </c>
      <c r="J85" s="152">
        <v>1</v>
      </c>
      <c r="K85" s="152">
        <v>1</v>
      </c>
      <c r="L85" s="152">
        <v>1</v>
      </c>
      <c r="M85" s="152">
        <v>0</v>
      </c>
      <c r="N85" s="152">
        <v>0</v>
      </c>
      <c r="O85" s="152">
        <v>0</v>
      </c>
      <c r="P85" s="152">
        <v>1</v>
      </c>
      <c r="Q85" s="152">
        <v>1</v>
      </c>
      <c r="R85" s="152">
        <v>0</v>
      </c>
      <c r="S85" s="152">
        <v>2</v>
      </c>
      <c r="T85" s="152">
        <v>0</v>
      </c>
      <c r="U85" s="152">
        <v>1</v>
      </c>
      <c r="V85" s="152">
        <v>1</v>
      </c>
      <c r="W85" s="152">
        <v>0</v>
      </c>
      <c r="X85" s="152">
        <v>0</v>
      </c>
      <c r="Y85" s="152">
        <v>5</v>
      </c>
      <c r="Z85" s="152">
        <v>0</v>
      </c>
      <c r="AA85" s="152">
        <v>0</v>
      </c>
      <c r="AB85" s="152">
        <v>3</v>
      </c>
      <c r="AC85" s="152">
        <v>0</v>
      </c>
      <c r="AD85" s="152">
        <v>0</v>
      </c>
      <c r="AE85" s="152">
        <v>2</v>
      </c>
      <c r="AF85" s="152">
        <v>0</v>
      </c>
      <c r="AG85" s="152">
        <v>0</v>
      </c>
      <c r="AH85" s="152">
        <v>0</v>
      </c>
      <c r="AI85" s="139">
        <f t="shared" si="3"/>
        <v>21</v>
      </c>
      <c r="AJ85" s="151">
        <v>388.40933468700001</v>
      </c>
      <c r="AK85" s="152"/>
      <c r="AL85" s="152" t="s">
        <v>226</v>
      </c>
      <c r="AM85" s="154">
        <v>7000000</v>
      </c>
      <c r="AN85" s="152" t="s">
        <v>223</v>
      </c>
      <c r="AO85" s="152"/>
      <c r="AP85" s="152" t="s">
        <v>224</v>
      </c>
      <c r="AQ85" s="152"/>
    </row>
    <row r="86" spans="1:358" s="149" customFormat="1" ht="15" customHeight="1" x14ac:dyDescent="0.4">
      <c r="A86" s="136"/>
      <c r="B86" s="136"/>
      <c r="C86" s="147" t="s">
        <v>100</v>
      </c>
      <c r="D86" s="148" t="s">
        <v>106</v>
      </c>
      <c r="E86" s="150" t="s">
        <v>231</v>
      </c>
      <c r="F86" s="150" t="s">
        <v>347</v>
      </c>
      <c r="G86" s="151">
        <v>360.60888698600002</v>
      </c>
      <c r="H86" s="152">
        <v>1</v>
      </c>
      <c r="I86" s="152">
        <v>1</v>
      </c>
      <c r="J86" s="152">
        <v>1</v>
      </c>
      <c r="K86" s="152">
        <v>1</v>
      </c>
      <c r="L86" s="152">
        <v>1</v>
      </c>
      <c r="M86" s="152">
        <v>0</v>
      </c>
      <c r="N86" s="152">
        <v>0</v>
      </c>
      <c r="O86" s="152">
        <v>0</v>
      </c>
      <c r="P86" s="152">
        <v>1</v>
      </c>
      <c r="Q86" s="152">
        <v>1</v>
      </c>
      <c r="R86" s="152">
        <v>0</v>
      </c>
      <c r="S86" s="152">
        <v>2</v>
      </c>
      <c r="T86" s="152">
        <v>0</v>
      </c>
      <c r="U86" s="152">
        <v>1</v>
      </c>
      <c r="V86" s="152">
        <v>1</v>
      </c>
      <c r="W86" s="152">
        <v>0</v>
      </c>
      <c r="X86" s="152">
        <v>5</v>
      </c>
      <c r="Y86" s="152">
        <v>0</v>
      </c>
      <c r="Z86" s="152">
        <v>0</v>
      </c>
      <c r="AA86" s="152">
        <v>0</v>
      </c>
      <c r="AB86" s="152">
        <v>3</v>
      </c>
      <c r="AC86" s="152">
        <v>0</v>
      </c>
      <c r="AD86" s="152">
        <v>0</v>
      </c>
      <c r="AE86" s="152">
        <v>0</v>
      </c>
      <c r="AF86" s="152">
        <v>0</v>
      </c>
      <c r="AG86" s="152">
        <v>0</v>
      </c>
      <c r="AH86" s="152">
        <v>0</v>
      </c>
      <c r="AI86" s="139">
        <f t="shared" si="3"/>
        <v>19</v>
      </c>
      <c r="AJ86" s="151">
        <v>360.60888698600002</v>
      </c>
      <c r="AK86" s="152"/>
      <c r="AL86" s="152"/>
      <c r="AM86" s="153">
        <v>10000000</v>
      </c>
      <c r="AN86" s="152" t="s">
        <v>223</v>
      </c>
      <c r="AO86" s="152"/>
      <c r="AP86" s="152" t="s">
        <v>224</v>
      </c>
      <c r="AQ86" s="152"/>
      <c r="AR86" s="137"/>
      <c r="AS86" s="137"/>
      <c r="AT86" s="137"/>
      <c r="AU86" s="137"/>
    </row>
    <row r="87" spans="1:358" s="137" customFormat="1" ht="15" customHeight="1" x14ac:dyDescent="0.4">
      <c r="A87" s="136"/>
      <c r="B87" s="136"/>
      <c r="C87" s="147" t="s">
        <v>100</v>
      </c>
      <c r="D87" s="148" t="s">
        <v>106</v>
      </c>
      <c r="E87" s="150" t="s">
        <v>232</v>
      </c>
      <c r="F87" s="150" t="s">
        <v>348</v>
      </c>
      <c r="G87" s="151">
        <v>201.51216536499999</v>
      </c>
      <c r="H87" s="152">
        <v>1</v>
      </c>
      <c r="I87" s="152">
        <v>1</v>
      </c>
      <c r="J87" s="152">
        <v>1</v>
      </c>
      <c r="K87" s="152">
        <v>1</v>
      </c>
      <c r="L87" s="152">
        <v>1</v>
      </c>
      <c r="M87" s="152">
        <v>0</v>
      </c>
      <c r="N87" s="152">
        <v>1</v>
      </c>
      <c r="O87" s="152">
        <v>0</v>
      </c>
      <c r="P87" s="152">
        <v>1</v>
      </c>
      <c r="Q87" s="152">
        <v>1</v>
      </c>
      <c r="R87" s="152">
        <v>0</v>
      </c>
      <c r="S87" s="152">
        <v>2</v>
      </c>
      <c r="T87" s="152">
        <v>0</v>
      </c>
      <c r="U87" s="152">
        <v>1</v>
      </c>
      <c r="V87" s="152">
        <v>1</v>
      </c>
      <c r="W87" s="152">
        <v>1</v>
      </c>
      <c r="X87" s="152">
        <v>0</v>
      </c>
      <c r="Y87" s="152">
        <v>5</v>
      </c>
      <c r="Z87" s="152">
        <v>4</v>
      </c>
      <c r="AA87" s="152">
        <v>0</v>
      </c>
      <c r="AB87" s="152">
        <v>0</v>
      </c>
      <c r="AC87" s="152">
        <v>0</v>
      </c>
      <c r="AD87" s="152">
        <v>0</v>
      </c>
      <c r="AE87" s="152">
        <v>2</v>
      </c>
      <c r="AF87" s="152">
        <v>0</v>
      </c>
      <c r="AG87" s="152">
        <v>0</v>
      </c>
      <c r="AH87" s="152">
        <v>0</v>
      </c>
      <c r="AI87" s="139">
        <f t="shared" si="3"/>
        <v>24</v>
      </c>
      <c r="AJ87" s="151">
        <v>201.51216536499999</v>
      </c>
      <c r="AK87" s="152"/>
      <c r="AL87" s="152"/>
      <c r="AM87" s="154">
        <v>8000000</v>
      </c>
      <c r="AN87" s="152" t="s">
        <v>233</v>
      </c>
      <c r="AO87" s="152"/>
      <c r="AP87" s="152" t="s">
        <v>224</v>
      </c>
      <c r="AQ87" s="152"/>
    </row>
    <row r="88" spans="1:358" s="87" customFormat="1" ht="15" customHeight="1" x14ac:dyDescent="0.4">
      <c r="A88" s="88"/>
      <c r="B88" s="88"/>
      <c r="C88" s="101" t="s">
        <v>100</v>
      </c>
      <c r="D88" s="102" t="s">
        <v>106</v>
      </c>
      <c r="E88" s="103" t="s">
        <v>289</v>
      </c>
      <c r="F88" s="142" t="s">
        <v>291</v>
      </c>
      <c r="G88" s="143">
        <v>21868.85</v>
      </c>
      <c r="H88" s="144">
        <v>1</v>
      </c>
      <c r="I88" s="144">
        <v>1</v>
      </c>
      <c r="J88" s="144">
        <v>1</v>
      </c>
      <c r="K88" s="144">
        <v>1</v>
      </c>
      <c r="L88" s="144">
        <v>1</v>
      </c>
      <c r="M88" s="144">
        <v>0</v>
      </c>
      <c r="N88" s="144">
        <v>1</v>
      </c>
      <c r="O88" s="144">
        <v>0</v>
      </c>
      <c r="P88" s="144">
        <v>1</v>
      </c>
      <c r="Q88" s="144">
        <v>1</v>
      </c>
      <c r="R88" s="144">
        <v>0</v>
      </c>
      <c r="S88" s="144">
        <v>2</v>
      </c>
      <c r="T88" s="144">
        <v>0</v>
      </c>
      <c r="U88" s="144">
        <v>1</v>
      </c>
      <c r="V88" s="144">
        <v>1</v>
      </c>
      <c r="W88" s="144">
        <v>0</v>
      </c>
      <c r="X88" s="144">
        <v>5</v>
      </c>
      <c r="Y88" s="144">
        <v>0</v>
      </c>
      <c r="Z88" s="144">
        <v>0</v>
      </c>
      <c r="AA88" s="144">
        <v>0</v>
      </c>
      <c r="AB88" s="144">
        <v>0</v>
      </c>
      <c r="AC88" s="144">
        <v>0</v>
      </c>
      <c r="AD88" s="144">
        <v>2</v>
      </c>
      <c r="AE88" s="144">
        <v>0</v>
      </c>
      <c r="AF88" s="144">
        <v>0</v>
      </c>
      <c r="AG88" s="144">
        <v>0</v>
      </c>
      <c r="AH88" s="144">
        <v>0</v>
      </c>
      <c r="AI88" s="145">
        <f t="shared" si="3"/>
        <v>19</v>
      </c>
      <c r="AJ88" s="143">
        <v>21868.85</v>
      </c>
      <c r="AK88" s="144"/>
      <c r="AL88" s="144"/>
      <c r="AM88" s="146"/>
      <c r="AN88" s="144"/>
      <c r="AO88" s="144"/>
      <c r="AP88" s="144"/>
      <c r="AQ88" s="144"/>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row>
    <row r="89" spans="1:358" s="87" customFormat="1" ht="15" customHeight="1" x14ac:dyDescent="0.4">
      <c r="A89" s="88"/>
      <c r="B89" s="88"/>
      <c r="C89" s="101" t="s">
        <v>100</v>
      </c>
      <c r="D89" s="102" t="s">
        <v>106</v>
      </c>
      <c r="E89" s="103" t="s">
        <v>290</v>
      </c>
      <c r="F89" s="142" t="s">
        <v>292</v>
      </c>
      <c r="G89" s="143">
        <v>714.85</v>
      </c>
      <c r="H89" s="144">
        <v>0</v>
      </c>
      <c r="I89" s="144">
        <v>0</v>
      </c>
      <c r="J89" s="144">
        <v>0</v>
      </c>
      <c r="K89" s="144">
        <v>0</v>
      </c>
      <c r="L89" s="144">
        <v>0</v>
      </c>
      <c r="M89" s="144">
        <v>0</v>
      </c>
      <c r="N89" s="144">
        <v>1</v>
      </c>
      <c r="O89" s="144">
        <v>0</v>
      </c>
      <c r="P89" s="144">
        <v>1</v>
      </c>
      <c r="Q89" s="144">
        <v>0</v>
      </c>
      <c r="R89" s="144">
        <v>0</v>
      </c>
      <c r="S89" s="144">
        <v>2</v>
      </c>
      <c r="T89" s="144">
        <v>0</v>
      </c>
      <c r="U89" s="144">
        <v>0</v>
      </c>
      <c r="V89" s="144">
        <v>0</v>
      </c>
      <c r="W89" s="144">
        <v>0</v>
      </c>
      <c r="X89" s="144">
        <v>0</v>
      </c>
      <c r="Y89" s="144">
        <v>0</v>
      </c>
      <c r="Z89" s="144">
        <v>0</v>
      </c>
      <c r="AA89" s="144">
        <v>0</v>
      </c>
      <c r="AB89" s="144">
        <v>0</v>
      </c>
      <c r="AC89" s="144">
        <v>0</v>
      </c>
      <c r="AD89" s="144">
        <v>0</v>
      </c>
      <c r="AE89" s="144">
        <v>0</v>
      </c>
      <c r="AF89" s="144">
        <v>0</v>
      </c>
      <c r="AG89" s="144">
        <v>0</v>
      </c>
      <c r="AH89" s="144">
        <v>0</v>
      </c>
      <c r="AI89" s="145">
        <f t="shared" si="3"/>
        <v>4</v>
      </c>
      <c r="AJ89" s="143">
        <v>714.85</v>
      </c>
      <c r="AK89" s="144"/>
      <c r="AL89" s="144"/>
      <c r="AM89" s="146"/>
      <c r="AN89" s="144"/>
      <c r="AO89" s="144"/>
      <c r="AP89" s="144"/>
      <c r="AQ89" s="144"/>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row>
    <row r="90" spans="1:358" s="87" customFormat="1" ht="15" customHeight="1" x14ac:dyDescent="0.4">
      <c r="A90" s="88"/>
      <c r="B90" s="88"/>
      <c r="C90" s="101" t="s">
        <v>100</v>
      </c>
      <c r="D90" s="102" t="s">
        <v>106</v>
      </c>
      <c r="E90" s="103" t="s">
        <v>290</v>
      </c>
      <c r="F90" s="142" t="s">
        <v>396</v>
      </c>
      <c r="G90" s="143">
        <v>103.42392599999999</v>
      </c>
      <c r="H90" s="144">
        <v>0</v>
      </c>
      <c r="I90" s="144">
        <v>0</v>
      </c>
      <c r="J90" s="144">
        <v>0</v>
      </c>
      <c r="K90" s="144">
        <v>0</v>
      </c>
      <c r="L90" s="144">
        <v>0</v>
      </c>
      <c r="M90" s="144">
        <v>0</v>
      </c>
      <c r="N90" s="144">
        <v>1</v>
      </c>
      <c r="O90" s="144">
        <v>0</v>
      </c>
      <c r="P90" s="144">
        <v>1</v>
      </c>
      <c r="Q90" s="144">
        <v>0</v>
      </c>
      <c r="R90" s="144">
        <v>0</v>
      </c>
      <c r="S90" s="144">
        <v>0</v>
      </c>
      <c r="T90" s="144">
        <v>0</v>
      </c>
      <c r="U90" s="144">
        <v>0</v>
      </c>
      <c r="V90" s="144">
        <v>0</v>
      </c>
      <c r="W90" s="144">
        <v>0</v>
      </c>
      <c r="X90" s="144">
        <v>0</v>
      </c>
      <c r="Y90" s="144">
        <v>0</v>
      </c>
      <c r="Z90" s="144">
        <v>0</v>
      </c>
      <c r="AA90" s="144">
        <v>0</v>
      </c>
      <c r="AB90" s="144">
        <v>0</v>
      </c>
      <c r="AC90" s="144">
        <v>0</v>
      </c>
      <c r="AD90" s="144">
        <v>0</v>
      </c>
      <c r="AE90" s="144">
        <v>0</v>
      </c>
      <c r="AF90" s="144">
        <v>0</v>
      </c>
      <c r="AG90" s="144">
        <v>0</v>
      </c>
      <c r="AH90" s="144">
        <v>0</v>
      </c>
      <c r="AI90" s="145">
        <f t="shared" si="3"/>
        <v>2</v>
      </c>
      <c r="AJ90" s="143"/>
      <c r="AK90" s="144"/>
      <c r="AL90" s="144"/>
      <c r="AM90" s="146"/>
      <c r="AN90" s="144"/>
      <c r="AO90" s="144"/>
      <c r="AP90" s="144"/>
      <c r="AQ90" s="144"/>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row>
    <row r="91" spans="1:358" s="87" customFormat="1" ht="15" customHeight="1" x14ac:dyDescent="0.4">
      <c r="A91" s="88"/>
      <c r="B91" s="88"/>
      <c r="C91" s="101" t="s">
        <v>100</v>
      </c>
      <c r="D91" s="102" t="s">
        <v>106</v>
      </c>
      <c r="E91" s="103" t="s">
        <v>290</v>
      </c>
      <c r="F91" s="142" t="s">
        <v>397</v>
      </c>
      <c r="G91" s="143">
        <v>1806.4088369999999</v>
      </c>
      <c r="H91" s="144">
        <v>0</v>
      </c>
      <c r="I91" s="144">
        <v>0</v>
      </c>
      <c r="J91" s="144">
        <v>0</v>
      </c>
      <c r="K91" s="144">
        <v>0</v>
      </c>
      <c r="L91" s="144">
        <v>0</v>
      </c>
      <c r="M91" s="144">
        <v>0</v>
      </c>
      <c r="N91" s="144">
        <v>1</v>
      </c>
      <c r="O91" s="144">
        <v>0</v>
      </c>
      <c r="P91" s="144">
        <v>1</v>
      </c>
      <c r="Q91" s="144">
        <v>0</v>
      </c>
      <c r="R91" s="144">
        <v>0</v>
      </c>
      <c r="S91" s="144">
        <v>0</v>
      </c>
      <c r="T91" s="144">
        <v>0</v>
      </c>
      <c r="U91" s="144">
        <v>0</v>
      </c>
      <c r="V91" s="144">
        <v>0</v>
      </c>
      <c r="W91" s="144">
        <v>0</v>
      </c>
      <c r="X91" s="144">
        <v>0</v>
      </c>
      <c r="Y91" s="144">
        <v>0</v>
      </c>
      <c r="Z91" s="144">
        <v>0</v>
      </c>
      <c r="AA91" s="144">
        <v>0</v>
      </c>
      <c r="AB91" s="144">
        <v>0</v>
      </c>
      <c r="AC91" s="144">
        <v>0</v>
      </c>
      <c r="AD91" s="144">
        <v>0</v>
      </c>
      <c r="AE91" s="144">
        <v>0</v>
      </c>
      <c r="AF91" s="144">
        <v>0</v>
      </c>
      <c r="AG91" s="144">
        <v>0</v>
      </c>
      <c r="AH91" s="144">
        <v>0</v>
      </c>
      <c r="AI91" s="145">
        <f t="shared" si="3"/>
        <v>2</v>
      </c>
      <c r="AJ91" s="143"/>
      <c r="AK91" s="144"/>
      <c r="AL91" s="144"/>
      <c r="AM91" s="146"/>
      <c r="AN91" s="144"/>
      <c r="AO91" s="144"/>
      <c r="AP91" s="144"/>
      <c r="AQ91" s="144"/>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row>
    <row r="92" spans="1:358" s="87" customFormat="1" ht="15" customHeight="1" x14ac:dyDescent="0.4">
      <c r="A92" s="88"/>
      <c r="B92" s="88"/>
      <c r="C92" s="101" t="s">
        <v>100</v>
      </c>
      <c r="D92" s="102" t="s">
        <v>106</v>
      </c>
      <c r="E92" s="103" t="s">
        <v>290</v>
      </c>
      <c r="F92" s="142" t="s">
        <v>398</v>
      </c>
      <c r="G92" s="143">
        <v>170.96668099999999</v>
      </c>
      <c r="H92" s="144">
        <v>0</v>
      </c>
      <c r="I92" s="144">
        <v>0</v>
      </c>
      <c r="J92" s="144">
        <v>0</v>
      </c>
      <c r="K92" s="144">
        <v>0</v>
      </c>
      <c r="L92" s="144">
        <v>0</v>
      </c>
      <c r="M92" s="144">
        <v>0</v>
      </c>
      <c r="N92" s="144">
        <v>1</v>
      </c>
      <c r="O92" s="144">
        <v>0</v>
      </c>
      <c r="P92" s="144">
        <v>1</v>
      </c>
      <c r="Q92" s="144">
        <v>0</v>
      </c>
      <c r="R92" s="144">
        <v>0</v>
      </c>
      <c r="S92" s="144">
        <v>0</v>
      </c>
      <c r="T92" s="144">
        <v>0</v>
      </c>
      <c r="U92" s="144">
        <v>0</v>
      </c>
      <c r="V92" s="144">
        <v>0</v>
      </c>
      <c r="W92" s="144">
        <v>0</v>
      </c>
      <c r="X92" s="144">
        <v>0</v>
      </c>
      <c r="Y92" s="144">
        <v>0</v>
      </c>
      <c r="Z92" s="144">
        <v>0</v>
      </c>
      <c r="AA92" s="144">
        <v>0</v>
      </c>
      <c r="AB92" s="144">
        <v>0</v>
      </c>
      <c r="AC92" s="144">
        <v>0</v>
      </c>
      <c r="AD92" s="144">
        <v>0</v>
      </c>
      <c r="AE92" s="144">
        <v>0</v>
      </c>
      <c r="AF92" s="144">
        <v>0</v>
      </c>
      <c r="AG92" s="144">
        <v>0</v>
      </c>
      <c r="AH92" s="144">
        <v>0</v>
      </c>
      <c r="AI92" s="145">
        <f t="shared" si="3"/>
        <v>2</v>
      </c>
      <c r="AJ92" s="143"/>
      <c r="AK92" s="144"/>
      <c r="AL92" s="144"/>
      <c r="AM92" s="146"/>
      <c r="AN92" s="144"/>
      <c r="AO92" s="144"/>
      <c r="AP92" s="144"/>
      <c r="AQ92" s="144"/>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row>
    <row r="93" spans="1:358" s="137" customFormat="1" ht="15" customHeight="1" x14ac:dyDescent="0.4">
      <c r="A93" s="195">
        <v>101</v>
      </c>
      <c r="B93" s="195" t="s">
        <v>97</v>
      </c>
      <c r="C93" s="149" t="s">
        <v>100</v>
      </c>
      <c r="D93" s="195" t="s">
        <v>98</v>
      </c>
      <c r="E93" s="195" t="s">
        <v>99</v>
      </c>
      <c r="F93" s="196" t="s">
        <v>295</v>
      </c>
      <c r="G93" s="197">
        <v>567.29</v>
      </c>
      <c r="H93" s="198">
        <v>1</v>
      </c>
      <c r="I93" s="198">
        <v>1</v>
      </c>
      <c r="J93" s="198">
        <v>1</v>
      </c>
      <c r="K93" s="198">
        <v>1</v>
      </c>
      <c r="L93" s="198">
        <v>1</v>
      </c>
      <c r="M93" s="198">
        <v>0</v>
      </c>
      <c r="N93" s="198">
        <v>1</v>
      </c>
      <c r="O93" s="198">
        <v>0</v>
      </c>
      <c r="P93" s="198">
        <v>1</v>
      </c>
      <c r="Q93" s="198">
        <v>1</v>
      </c>
      <c r="R93" s="198">
        <v>2</v>
      </c>
      <c r="S93" s="198">
        <v>2</v>
      </c>
      <c r="T93" s="198">
        <v>0</v>
      </c>
      <c r="U93" s="198">
        <v>1</v>
      </c>
      <c r="V93" s="189">
        <v>1</v>
      </c>
      <c r="W93" s="189">
        <v>1</v>
      </c>
      <c r="X93" s="189">
        <v>5</v>
      </c>
      <c r="Y93" s="198">
        <v>0</v>
      </c>
      <c r="Z93" s="198">
        <v>4</v>
      </c>
      <c r="AA93" s="198">
        <v>0</v>
      </c>
      <c r="AB93" s="198">
        <v>0</v>
      </c>
      <c r="AC93" s="198">
        <v>3</v>
      </c>
      <c r="AD93" s="198">
        <v>2</v>
      </c>
      <c r="AE93" s="198">
        <v>2</v>
      </c>
      <c r="AF93" s="198">
        <v>0</v>
      </c>
      <c r="AG93" s="198">
        <v>0</v>
      </c>
      <c r="AH93" s="198">
        <v>0</v>
      </c>
      <c r="AI93" s="139">
        <f t="shared" si="3"/>
        <v>31</v>
      </c>
      <c r="AJ93" s="248">
        <v>567.29</v>
      </c>
      <c r="AK93" s="198"/>
      <c r="AL93" s="198"/>
      <c r="AM93" s="141"/>
      <c r="AN93" s="198"/>
      <c r="AO93" s="198"/>
      <c r="AP93" s="198"/>
      <c r="AQ93" s="149"/>
      <c r="AR93" s="149"/>
      <c r="AS93" s="149"/>
      <c r="AT93" s="149"/>
      <c r="AU93" s="149"/>
    </row>
    <row r="94" spans="1:358" s="27" customFormat="1" ht="15" customHeight="1" x14ac:dyDescent="0.4">
      <c r="A94" s="26">
        <v>102</v>
      </c>
      <c r="B94" s="26" t="s">
        <v>101</v>
      </c>
      <c r="C94" s="25" t="s">
        <v>100</v>
      </c>
      <c r="D94" s="26" t="s">
        <v>98</v>
      </c>
      <c r="E94" s="26" t="s">
        <v>102</v>
      </c>
      <c r="F94" s="119" t="s">
        <v>295</v>
      </c>
      <c r="G94" s="119"/>
      <c r="H94" s="52">
        <v>1</v>
      </c>
      <c r="I94" s="52">
        <v>1</v>
      </c>
      <c r="J94" s="52">
        <v>1</v>
      </c>
      <c r="K94" s="52">
        <v>1</v>
      </c>
      <c r="L94" s="52">
        <v>1</v>
      </c>
      <c r="M94" s="52">
        <v>0</v>
      </c>
      <c r="N94" s="52">
        <v>1</v>
      </c>
      <c r="O94" s="52">
        <v>0</v>
      </c>
      <c r="P94" s="52">
        <v>1</v>
      </c>
      <c r="Q94" s="52">
        <v>1</v>
      </c>
      <c r="R94" s="52">
        <v>2</v>
      </c>
      <c r="S94" s="52">
        <v>2</v>
      </c>
      <c r="T94" s="52">
        <v>2</v>
      </c>
      <c r="U94" s="52">
        <v>1</v>
      </c>
      <c r="V94" s="53">
        <v>1</v>
      </c>
      <c r="W94" s="53">
        <v>1</v>
      </c>
      <c r="X94" s="54">
        <v>5</v>
      </c>
      <c r="Y94" s="52">
        <v>0</v>
      </c>
      <c r="Z94" s="52">
        <v>4</v>
      </c>
      <c r="AA94" s="52">
        <v>4</v>
      </c>
      <c r="AB94" s="52">
        <v>0</v>
      </c>
      <c r="AC94" s="52">
        <v>0</v>
      </c>
      <c r="AD94" s="52">
        <v>2</v>
      </c>
      <c r="AE94" s="52">
        <v>2</v>
      </c>
      <c r="AF94" s="52">
        <v>0</v>
      </c>
      <c r="AG94" s="52">
        <v>0</v>
      </c>
      <c r="AH94" s="52">
        <v>0</v>
      </c>
      <c r="AI94" s="66">
        <f t="shared" si="3"/>
        <v>34</v>
      </c>
      <c r="AJ94" s="248"/>
      <c r="AK94" s="52"/>
      <c r="AL94" s="52"/>
      <c r="AM94" s="55"/>
      <c r="AN94" s="52"/>
      <c r="AO94" s="52"/>
      <c r="AP94" s="52"/>
      <c r="AQ94" s="1"/>
      <c r="AR94" s="1"/>
      <c r="AS94" s="1"/>
      <c r="AT94" s="1"/>
      <c r="AU94" s="1"/>
      <c r="AV94" s="3"/>
      <c r="AW94" s="3"/>
      <c r="AX94" s="3"/>
      <c r="AY94" s="3"/>
      <c r="AZ94" s="3"/>
      <c r="BA94" s="3"/>
      <c r="BB94" s="3"/>
      <c r="BC94" s="3"/>
      <c r="BD94" s="3"/>
      <c r="BE94" s="3"/>
      <c r="BF94" s="3"/>
      <c r="BG94" s="3"/>
      <c r="BH94" s="3"/>
      <c r="BI94" s="3"/>
      <c r="BJ94" s="3"/>
      <c r="BK94" s="3"/>
      <c r="BL94" s="3"/>
      <c r="BM94" s="3"/>
      <c r="BN94" s="3"/>
      <c r="BO94" s="3"/>
      <c r="BP94" s="3"/>
      <c r="BQ94" s="3"/>
      <c r="BR94" s="3"/>
      <c r="BS94" s="3"/>
      <c r="BT94" s="3"/>
      <c r="BU94" s="3"/>
      <c r="BV94" s="3"/>
      <c r="BW94" s="3"/>
      <c r="BX94" s="3"/>
      <c r="BY94" s="3"/>
      <c r="BZ94" s="3"/>
      <c r="CA94" s="3"/>
      <c r="CB94" s="3"/>
      <c r="CC94" s="3"/>
      <c r="CD94" s="3"/>
      <c r="CE94" s="3"/>
      <c r="CF94" s="3"/>
      <c r="CG94" s="3"/>
      <c r="CH94" s="3"/>
      <c r="CI94" s="3"/>
      <c r="CJ94" s="3"/>
      <c r="CK94" s="3"/>
      <c r="CL94" s="3"/>
      <c r="CM94" s="3"/>
      <c r="CN94" s="3"/>
      <c r="CO94" s="3"/>
      <c r="CP94" s="3"/>
      <c r="CQ94" s="3"/>
      <c r="CR94" s="3"/>
      <c r="CS94" s="3"/>
      <c r="CT94" s="3"/>
      <c r="CU94" s="3"/>
      <c r="CV94" s="3"/>
      <c r="CW94" s="3"/>
      <c r="CX94" s="3"/>
      <c r="CY94" s="3"/>
      <c r="CZ94" s="3"/>
      <c r="DA94" s="3"/>
      <c r="DB94" s="3"/>
      <c r="DC94" s="3"/>
      <c r="DD94" s="3"/>
      <c r="DE94" s="3"/>
      <c r="DF94" s="3"/>
      <c r="DG94" s="3"/>
      <c r="DH94" s="3"/>
      <c r="DI94" s="3"/>
      <c r="DJ94" s="3"/>
      <c r="DK94" s="3"/>
      <c r="DL94" s="3"/>
      <c r="DM94" s="3"/>
      <c r="DN94" s="3"/>
      <c r="DO94" s="3"/>
      <c r="DP94" s="3"/>
      <c r="DQ94" s="3"/>
      <c r="DR94" s="3"/>
      <c r="DS94" s="3"/>
      <c r="DT94" s="3"/>
      <c r="DU94" s="3"/>
      <c r="DV94" s="3"/>
      <c r="DW94" s="3"/>
      <c r="DX94" s="3"/>
      <c r="DY94" s="3"/>
      <c r="DZ94" s="3"/>
      <c r="EA94" s="3"/>
      <c r="EB94" s="3"/>
      <c r="EC94" s="3"/>
      <c r="ED94" s="3"/>
      <c r="EE94" s="3"/>
      <c r="EF94" s="3"/>
      <c r="EG94" s="3"/>
      <c r="EH94" s="3"/>
      <c r="EI94" s="3"/>
      <c r="EJ94" s="3"/>
      <c r="EK94" s="3"/>
      <c r="EL94" s="3"/>
      <c r="EM94" s="3"/>
      <c r="EN94" s="3"/>
      <c r="EO94" s="3"/>
      <c r="EP94" s="3"/>
      <c r="EQ94" s="3"/>
      <c r="ER94" s="3"/>
      <c r="ES94" s="3"/>
      <c r="ET94" s="3"/>
      <c r="EU94" s="3"/>
      <c r="EV94" s="3"/>
      <c r="EW94" s="3"/>
      <c r="EX94" s="3"/>
      <c r="EY94" s="3"/>
      <c r="EZ94" s="3"/>
      <c r="FA94" s="3"/>
      <c r="FB94" s="3"/>
      <c r="FC94" s="3"/>
      <c r="FD94" s="3"/>
      <c r="FE94" s="3"/>
      <c r="FF94" s="3"/>
      <c r="FG94" s="3"/>
      <c r="FH94" s="3"/>
      <c r="FI94" s="3"/>
      <c r="FJ94" s="3"/>
      <c r="FK94" s="3"/>
      <c r="FL94" s="3"/>
      <c r="FM94" s="3"/>
      <c r="FN94" s="3"/>
      <c r="FO94" s="3"/>
      <c r="FP94" s="3"/>
      <c r="FQ94" s="3"/>
      <c r="FR94" s="3"/>
      <c r="FS94" s="3"/>
      <c r="FT94" s="3"/>
      <c r="FU94" s="3"/>
      <c r="FV94" s="3"/>
      <c r="FW94" s="3"/>
      <c r="FX94" s="3"/>
      <c r="FY94" s="3"/>
      <c r="FZ94" s="3"/>
      <c r="GA94" s="3"/>
      <c r="GB94" s="3"/>
      <c r="GC94" s="3"/>
      <c r="GD94" s="3"/>
      <c r="GE94" s="3"/>
      <c r="GF94" s="3"/>
      <c r="GG94" s="3"/>
      <c r="GH94" s="3"/>
      <c r="GI94" s="3"/>
      <c r="GJ94" s="3"/>
      <c r="GK94" s="3"/>
      <c r="GL94" s="3"/>
      <c r="GM94" s="3"/>
      <c r="GN94" s="3"/>
      <c r="GO94" s="3"/>
      <c r="GP94" s="3"/>
      <c r="GQ94" s="3"/>
      <c r="GR94" s="3"/>
      <c r="GS94" s="3"/>
      <c r="GT94" s="3"/>
      <c r="GU94" s="3"/>
      <c r="GV94" s="3"/>
      <c r="GW94" s="3"/>
      <c r="GX94" s="3"/>
      <c r="GY94" s="3"/>
      <c r="GZ94" s="3"/>
      <c r="HA94" s="3"/>
      <c r="HB94" s="3"/>
      <c r="HC94" s="3"/>
      <c r="HD94" s="3"/>
      <c r="HE94" s="3"/>
      <c r="HF94" s="3"/>
      <c r="HG94" s="3"/>
      <c r="HH94" s="3"/>
      <c r="HI94" s="3"/>
      <c r="HJ94" s="3"/>
      <c r="HK94" s="3"/>
      <c r="HL94" s="3"/>
      <c r="HM94" s="3"/>
      <c r="HN94" s="3"/>
      <c r="HO94" s="3"/>
      <c r="HP94" s="3"/>
      <c r="HQ94" s="3"/>
      <c r="HR94" s="3"/>
      <c r="HS94" s="3"/>
      <c r="HT94" s="3"/>
      <c r="HU94" s="3"/>
      <c r="HV94" s="3"/>
      <c r="HW94" s="3"/>
      <c r="HX94" s="3"/>
      <c r="HY94" s="3"/>
      <c r="HZ94" s="3"/>
      <c r="IA94" s="3"/>
      <c r="IB94" s="3"/>
      <c r="IC94" s="3"/>
      <c r="ID94" s="3"/>
      <c r="IE94" s="3"/>
      <c r="IF94" s="3"/>
      <c r="IG94" s="3"/>
      <c r="IH94" s="3"/>
      <c r="II94" s="3"/>
      <c r="IJ94" s="3"/>
      <c r="IK94" s="3"/>
      <c r="IL94" s="3"/>
      <c r="IM94" s="3"/>
      <c r="IN94" s="3"/>
      <c r="IO94" s="3"/>
      <c r="IP94" s="3"/>
      <c r="IQ94" s="3"/>
      <c r="IR94" s="3"/>
      <c r="IS94" s="3"/>
      <c r="IT94" s="3"/>
      <c r="IU94" s="3"/>
      <c r="IV94" s="3"/>
      <c r="IW94" s="3"/>
      <c r="IX94" s="3"/>
      <c r="IY94" s="3"/>
      <c r="IZ94" s="3"/>
      <c r="JA94" s="3"/>
      <c r="JB94" s="3"/>
      <c r="JC94" s="3"/>
      <c r="JD94" s="3"/>
      <c r="JE94" s="3"/>
      <c r="JF94" s="3"/>
      <c r="JG94" s="3"/>
      <c r="JH94" s="3"/>
      <c r="JI94" s="3"/>
      <c r="JJ94" s="3"/>
      <c r="JK94" s="3"/>
      <c r="JL94" s="3"/>
      <c r="JM94" s="3"/>
      <c r="JN94" s="3"/>
      <c r="JO94" s="3"/>
      <c r="JP94" s="3"/>
      <c r="JQ94" s="3"/>
      <c r="JR94" s="3"/>
      <c r="JS94" s="3"/>
      <c r="JT94" s="3"/>
      <c r="JU94" s="3"/>
      <c r="JV94" s="3"/>
      <c r="JW94" s="3"/>
      <c r="JX94" s="3"/>
      <c r="JY94" s="3"/>
      <c r="JZ94" s="3"/>
      <c r="KA94" s="3"/>
      <c r="KB94" s="3"/>
      <c r="KC94" s="3"/>
      <c r="KD94" s="3"/>
      <c r="KE94" s="3"/>
      <c r="KF94" s="3"/>
      <c r="KG94" s="3"/>
      <c r="KH94" s="3"/>
      <c r="KI94" s="3"/>
      <c r="KJ94" s="3"/>
      <c r="KK94" s="3"/>
      <c r="KL94" s="3"/>
      <c r="KM94" s="3"/>
      <c r="KN94" s="3"/>
      <c r="KO94" s="3"/>
      <c r="KP94" s="3"/>
      <c r="KQ94" s="3"/>
      <c r="KR94" s="3"/>
      <c r="KS94" s="3"/>
      <c r="KT94" s="3"/>
      <c r="KU94" s="3"/>
      <c r="KV94" s="3"/>
      <c r="KW94" s="3"/>
      <c r="KX94" s="3"/>
      <c r="KY94" s="3"/>
      <c r="KZ94" s="3"/>
      <c r="LA94" s="3"/>
      <c r="LB94" s="3"/>
      <c r="LC94" s="3"/>
      <c r="LD94" s="3"/>
      <c r="LE94" s="3"/>
      <c r="LF94" s="3"/>
      <c r="LG94" s="3"/>
      <c r="LH94" s="3"/>
      <c r="LI94" s="3"/>
      <c r="LJ94" s="3"/>
      <c r="LK94" s="3"/>
      <c r="LL94" s="3"/>
      <c r="LM94" s="3"/>
      <c r="LN94" s="3"/>
      <c r="LO94" s="3"/>
      <c r="LP94" s="3"/>
      <c r="LQ94" s="3"/>
      <c r="LR94" s="3"/>
      <c r="LS94" s="3"/>
      <c r="LT94" s="3"/>
      <c r="LU94" s="3"/>
      <c r="LV94" s="3"/>
      <c r="LW94" s="3"/>
      <c r="LX94" s="3"/>
      <c r="LY94" s="3"/>
      <c r="LZ94" s="3"/>
      <c r="MA94" s="3"/>
      <c r="MB94" s="3"/>
      <c r="MC94" s="3"/>
      <c r="MD94" s="3"/>
      <c r="ME94" s="3"/>
      <c r="MF94" s="3"/>
      <c r="MG94" s="3"/>
      <c r="MH94" s="3"/>
      <c r="MI94" s="3"/>
      <c r="MJ94" s="3"/>
      <c r="MK94" s="3"/>
      <c r="ML94" s="3"/>
      <c r="MM94" s="3"/>
      <c r="MN94" s="3"/>
      <c r="MO94" s="3"/>
      <c r="MP94" s="3"/>
      <c r="MQ94" s="3"/>
      <c r="MR94" s="3"/>
      <c r="MS94" s="3"/>
      <c r="MT94" s="3"/>
    </row>
    <row r="95" spans="1:358" s="137" customFormat="1" ht="15" customHeight="1" x14ac:dyDescent="0.4">
      <c r="A95" s="136">
        <v>103</v>
      </c>
      <c r="B95" s="136" t="s">
        <v>103</v>
      </c>
      <c r="C95" s="137" t="s">
        <v>100</v>
      </c>
      <c r="D95" s="136" t="s">
        <v>98</v>
      </c>
      <c r="E95" s="136" t="s">
        <v>104</v>
      </c>
      <c r="F95" s="139" t="s">
        <v>294</v>
      </c>
      <c r="G95" s="140">
        <v>5.98</v>
      </c>
      <c r="H95" s="139">
        <v>1</v>
      </c>
      <c r="I95" s="139">
        <v>1</v>
      </c>
      <c r="J95" s="139">
        <v>1</v>
      </c>
      <c r="K95" s="139">
        <v>1</v>
      </c>
      <c r="L95" s="139">
        <v>1</v>
      </c>
      <c r="M95" s="139">
        <v>0</v>
      </c>
      <c r="N95" s="139">
        <v>1</v>
      </c>
      <c r="O95" s="139">
        <v>0</v>
      </c>
      <c r="P95" s="139">
        <v>1</v>
      </c>
      <c r="Q95" s="139">
        <v>1</v>
      </c>
      <c r="R95" s="139">
        <v>0</v>
      </c>
      <c r="S95" s="139">
        <v>2</v>
      </c>
      <c r="T95" s="139">
        <v>0</v>
      </c>
      <c r="U95" s="139">
        <v>1</v>
      </c>
      <c r="V95" s="199">
        <v>1</v>
      </c>
      <c r="W95" s="199">
        <v>1</v>
      </c>
      <c r="X95" s="139">
        <v>5</v>
      </c>
      <c r="Y95" s="139">
        <v>0</v>
      </c>
      <c r="Z95" s="139">
        <v>4</v>
      </c>
      <c r="AA95" s="139">
        <v>0</v>
      </c>
      <c r="AB95" s="139">
        <v>0</v>
      </c>
      <c r="AC95" s="139">
        <v>0</v>
      </c>
      <c r="AD95" s="139">
        <v>2</v>
      </c>
      <c r="AE95" s="139">
        <v>2</v>
      </c>
      <c r="AF95" s="139">
        <v>0</v>
      </c>
      <c r="AG95" s="139">
        <v>0</v>
      </c>
      <c r="AH95" s="139">
        <v>0</v>
      </c>
      <c r="AI95" s="139">
        <f t="shared" si="3"/>
        <v>26</v>
      </c>
      <c r="AJ95" s="140">
        <v>5.98</v>
      </c>
      <c r="AK95" s="139"/>
      <c r="AL95" s="139"/>
      <c r="AM95" s="141"/>
      <c r="AN95" s="139"/>
      <c r="AO95" s="139"/>
      <c r="AP95" s="139"/>
    </row>
    <row r="96" spans="1:358" s="213" customFormat="1" ht="15" customHeight="1" x14ac:dyDescent="0.4">
      <c r="A96" s="210"/>
      <c r="B96" s="210"/>
      <c r="C96" s="211" t="s">
        <v>100</v>
      </c>
      <c r="D96" s="210" t="s">
        <v>98</v>
      </c>
      <c r="E96" s="210" t="s">
        <v>394</v>
      </c>
      <c r="F96" s="214" t="s">
        <v>395</v>
      </c>
      <c r="G96" s="215">
        <v>15.746323</v>
      </c>
      <c r="H96" s="211">
        <v>0</v>
      </c>
      <c r="I96" s="211">
        <v>0</v>
      </c>
      <c r="J96" s="211">
        <v>0</v>
      </c>
      <c r="K96" s="211">
        <v>1</v>
      </c>
      <c r="L96" s="211">
        <v>1</v>
      </c>
      <c r="M96" s="211">
        <v>0</v>
      </c>
      <c r="N96" s="211">
        <v>0</v>
      </c>
      <c r="O96" s="211">
        <v>0</v>
      </c>
      <c r="P96" s="211">
        <v>0</v>
      </c>
      <c r="Q96" s="211">
        <v>0</v>
      </c>
      <c r="R96" s="211">
        <v>0</v>
      </c>
      <c r="S96" s="211">
        <v>0</v>
      </c>
      <c r="T96" s="211">
        <v>0</v>
      </c>
      <c r="U96" s="211">
        <v>1</v>
      </c>
      <c r="V96" s="211">
        <v>1</v>
      </c>
      <c r="W96" s="211">
        <v>1</v>
      </c>
      <c r="X96" s="211">
        <v>5</v>
      </c>
      <c r="Y96" s="211"/>
      <c r="Z96" s="211"/>
      <c r="AA96" s="211"/>
      <c r="AB96" s="211"/>
      <c r="AC96" s="211"/>
      <c r="AD96" s="211">
        <v>2</v>
      </c>
      <c r="AE96" s="211"/>
      <c r="AF96" s="211"/>
      <c r="AG96" s="211"/>
      <c r="AH96" s="211"/>
      <c r="AI96" s="211">
        <f t="shared" si="3"/>
        <v>12</v>
      </c>
      <c r="AJ96" s="211"/>
      <c r="AK96" s="211"/>
      <c r="AL96" s="211"/>
      <c r="AM96" s="212"/>
      <c r="AN96" s="211"/>
      <c r="AO96" s="211"/>
      <c r="AP96" s="211"/>
      <c r="AQ96" s="211"/>
      <c r="AR96" s="211"/>
      <c r="AS96" s="211"/>
      <c r="AT96" s="211"/>
      <c r="AU96" s="211"/>
    </row>
    <row r="97" spans="1:358" s="87" customFormat="1" x14ac:dyDescent="0.4">
      <c r="A97" s="88"/>
      <c r="B97" s="88"/>
      <c r="C97" s="87" t="s">
        <v>100</v>
      </c>
      <c r="D97" s="88" t="s">
        <v>105</v>
      </c>
      <c r="E97" s="88" t="s">
        <v>296</v>
      </c>
      <c r="F97" s="90" t="s">
        <v>297</v>
      </c>
      <c r="G97" s="130">
        <v>371.17</v>
      </c>
      <c r="H97" s="90">
        <v>0</v>
      </c>
      <c r="I97" s="90">
        <v>1</v>
      </c>
      <c r="J97" s="90">
        <v>1</v>
      </c>
      <c r="K97" s="90">
        <v>1</v>
      </c>
      <c r="L97" s="90">
        <v>1</v>
      </c>
      <c r="M97" s="90">
        <v>1</v>
      </c>
      <c r="N97" s="90">
        <v>1</v>
      </c>
      <c r="O97" s="92">
        <v>0</v>
      </c>
      <c r="P97" s="92">
        <v>1</v>
      </c>
      <c r="Q97" s="92">
        <v>1</v>
      </c>
      <c r="R97" s="90">
        <v>2</v>
      </c>
      <c r="S97" s="90">
        <v>2</v>
      </c>
      <c r="T97" s="90">
        <v>0</v>
      </c>
      <c r="U97" s="90">
        <v>0</v>
      </c>
      <c r="V97" s="90">
        <v>0</v>
      </c>
      <c r="W97" s="90">
        <v>0</v>
      </c>
      <c r="X97" s="90">
        <v>0</v>
      </c>
      <c r="Y97" s="90">
        <v>0</v>
      </c>
      <c r="Z97" s="90">
        <v>0</v>
      </c>
      <c r="AA97" s="90">
        <v>0</v>
      </c>
      <c r="AB97" s="90">
        <v>0</v>
      </c>
      <c r="AC97" s="90">
        <v>0</v>
      </c>
      <c r="AD97" s="90">
        <v>0</v>
      </c>
      <c r="AE97" s="90">
        <v>0</v>
      </c>
      <c r="AF97" s="90">
        <v>0</v>
      </c>
      <c r="AG97" s="90">
        <v>0</v>
      </c>
      <c r="AH97" s="90">
        <v>0</v>
      </c>
      <c r="AI97" s="90">
        <v>0</v>
      </c>
      <c r="AJ97" s="130">
        <v>371.17</v>
      </c>
      <c r="AK97" s="90"/>
      <c r="AL97" s="90"/>
      <c r="AM97" s="93"/>
      <c r="AN97" s="90"/>
      <c r="AO97" s="92"/>
      <c r="AP97" s="92"/>
    </row>
    <row r="98" spans="1:358" customFormat="1" ht="15.75" customHeight="1" x14ac:dyDescent="0.4">
      <c r="A98" s="202">
        <v>108</v>
      </c>
      <c r="B98" s="202" t="s">
        <v>357</v>
      </c>
      <c r="C98" s="202" t="s">
        <v>100</v>
      </c>
      <c r="D98" s="202" t="s">
        <v>105</v>
      </c>
      <c r="E98" s="202" t="s">
        <v>358</v>
      </c>
      <c r="F98" s="203" t="s">
        <v>359</v>
      </c>
      <c r="G98" s="217">
        <v>750.79818399999999</v>
      </c>
      <c r="H98" s="202">
        <v>1</v>
      </c>
      <c r="I98" s="202">
        <v>1</v>
      </c>
      <c r="J98" s="202">
        <v>1</v>
      </c>
      <c r="K98" s="202">
        <v>1</v>
      </c>
      <c r="L98" s="202">
        <v>1</v>
      </c>
      <c r="M98" s="202">
        <v>0</v>
      </c>
      <c r="N98" s="202">
        <v>0</v>
      </c>
      <c r="O98" s="202">
        <v>0</v>
      </c>
      <c r="P98" s="202">
        <v>0</v>
      </c>
      <c r="Q98" s="202">
        <v>1</v>
      </c>
      <c r="R98" s="202">
        <v>0</v>
      </c>
      <c r="S98" s="202">
        <v>0</v>
      </c>
      <c r="T98" s="202">
        <v>0</v>
      </c>
      <c r="U98" s="202">
        <v>1</v>
      </c>
      <c r="V98" s="202">
        <v>1</v>
      </c>
      <c r="W98" s="202">
        <v>0</v>
      </c>
      <c r="X98" s="202">
        <v>5</v>
      </c>
      <c r="Y98" s="202">
        <v>0</v>
      </c>
      <c r="Z98" s="202">
        <v>4</v>
      </c>
      <c r="AA98" s="202">
        <v>0</v>
      </c>
      <c r="AB98" s="202">
        <v>3</v>
      </c>
      <c r="AC98" s="202">
        <v>3</v>
      </c>
      <c r="AD98" s="202">
        <v>0</v>
      </c>
      <c r="AE98" s="202">
        <v>2</v>
      </c>
      <c r="AF98" s="202">
        <v>1</v>
      </c>
      <c r="AG98" s="202"/>
      <c r="AH98" s="202"/>
      <c r="AI98" s="202">
        <v>18</v>
      </c>
      <c r="AJ98" s="202">
        <v>593</v>
      </c>
      <c r="AK98" s="202">
        <v>750</v>
      </c>
      <c r="AL98" s="202"/>
      <c r="AM98" s="208">
        <v>42000000</v>
      </c>
      <c r="AN98" s="206" t="s">
        <v>360</v>
      </c>
      <c r="AO98" s="202" t="s">
        <v>361</v>
      </c>
      <c r="AP98" s="202" t="s">
        <v>362</v>
      </c>
      <c r="AQ98" s="202"/>
      <c r="AR98" s="202"/>
      <c r="AS98" s="202"/>
      <c r="AT98" s="202"/>
      <c r="AU98" s="202"/>
    </row>
    <row r="99" spans="1:358" customFormat="1" ht="15.75" customHeight="1" x14ac:dyDescent="0.4">
      <c r="A99" s="202">
        <v>108</v>
      </c>
      <c r="B99" s="202" t="s">
        <v>357</v>
      </c>
      <c r="C99" s="202" t="s">
        <v>100</v>
      </c>
      <c r="D99" s="202" t="s">
        <v>105</v>
      </c>
      <c r="E99" s="202" t="s">
        <v>358</v>
      </c>
      <c r="F99" s="203" t="s">
        <v>363</v>
      </c>
      <c r="G99" s="217">
        <v>580.72179600000004</v>
      </c>
      <c r="H99" s="202">
        <v>1</v>
      </c>
      <c r="I99" s="202">
        <v>1</v>
      </c>
      <c r="J99" s="202">
        <v>1</v>
      </c>
      <c r="K99" s="202">
        <v>1</v>
      </c>
      <c r="L99" s="202">
        <v>1</v>
      </c>
      <c r="M99" s="202">
        <v>0</v>
      </c>
      <c r="N99" s="202">
        <v>0</v>
      </c>
      <c r="O99" s="202">
        <v>0</v>
      </c>
      <c r="P99" s="202">
        <v>0</v>
      </c>
      <c r="Q99" s="202">
        <v>1</v>
      </c>
      <c r="R99" s="202">
        <v>0</v>
      </c>
      <c r="S99" s="202">
        <v>0</v>
      </c>
      <c r="T99" s="202">
        <v>0</v>
      </c>
      <c r="U99" s="202">
        <v>1</v>
      </c>
      <c r="V99" s="202">
        <v>1</v>
      </c>
      <c r="W99" s="202">
        <v>1</v>
      </c>
      <c r="X99" s="202">
        <v>5</v>
      </c>
      <c r="Y99" s="202">
        <v>0</v>
      </c>
      <c r="Z99" s="202">
        <v>4</v>
      </c>
      <c r="AA99" s="202">
        <v>0</v>
      </c>
      <c r="AB99" s="202">
        <v>3</v>
      </c>
      <c r="AC99" s="202">
        <v>3</v>
      </c>
      <c r="AD99" s="202">
        <v>0</v>
      </c>
      <c r="AE99" s="202">
        <v>2</v>
      </c>
      <c r="AF99" s="202">
        <v>1</v>
      </c>
      <c r="AG99" s="202"/>
      <c r="AH99" s="202"/>
      <c r="AI99" s="202">
        <v>18</v>
      </c>
      <c r="AJ99" s="202">
        <v>432</v>
      </c>
      <c r="AK99" s="202">
        <v>588</v>
      </c>
      <c r="AL99" s="202"/>
      <c r="AM99" s="209">
        <v>30000000</v>
      </c>
      <c r="AN99" s="206" t="s">
        <v>364</v>
      </c>
      <c r="AO99" s="202" t="s">
        <v>361</v>
      </c>
      <c r="AP99" s="202" t="s">
        <v>362</v>
      </c>
      <c r="AQ99" s="202"/>
      <c r="AR99" s="202"/>
      <c r="AS99" s="202"/>
      <c r="AT99" s="202"/>
      <c r="AU99" s="202"/>
    </row>
    <row r="100" spans="1:358" customFormat="1" ht="15.75" customHeight="1" x14ac:dyDescent="0.4">
      <c r="A100" s="202">
        <v>108</v>
      </c>
      <c r="B100" s="202" t="s">
        <v>357</v>
      </c>
      <c r="C100" s="202" t="s">
        <v>100</v>
      </c>
      <c r="D100" s="202" t="s">
        <v>105</v>
      </c>
      <c r="E100" s="202" t="s">
        <v>358</v>
      </c>
      <c r="F100" s="203" t="s">
        <v>365</v>
      </c>
      <c r="G100" s="217">
        <v>274.58056599999998</v>
      </c>
      <c r="H100" s="202">
        <v>1</v>
      </c>
      <c r="I100" s="202">
        <v>1</v>
      </c>
      <c r="J100" s="202">
        <v>1</v>
      </c>
      <c r="K100" s="202">
        <v>1</v>
      </c>
      <c r="L100" s="202">
        <v>1</v>
      </c>
      <c r="M100" s="202">
        <v>0</v>
      </c>
      <c r="N100" s="202">
        <v>0</v>
      </c>
      <c r="O100" s="202">
        <v>0</v>
      </c>
      <c r="P100" s="202">
        <v>0</v>
      </c>
      <c r="Q100" s="202">
        <v>0</v>
      </c>
      <c r="R100" s="202">
        <v>0</v>
      </c>
      <c r="S100" s="202">
        <v>0</v>
      </c>
      <c r="T100" s="202">
        <v>0</v>
      </c>
      <c r="U100" s="202">
        <v>1</v>
      </c>
      <c r="V100" s="202">
        <v>1</v>
      </c>
      <c r="W100" s="202"/>
      <c r="X100" s="202">
        <v>5</v>
      </c>
      <c r="Y100" s="202">
        <v>0</v>
      </c>
      <c r="Z100" s="202">
        <v>4</v>
      </c>
      <c r="AA100" s="202">
        <v>0</v>
      </c>
      <c r="AB100" s="202">
        <v>3</v>
      </c>
      <c r="AC100" s="202">
        <v>3</v>
      </c>
      <c r="AD100" s="202">
        <v>2</v>
      </c>
      <c r="AE100" s="202">
        <v>2</v>
      </c>
      <c r="AF100" s="202">
        <v>1</v>
      </c>
      <c r="AG100" s="202"/>
      <c r="AH100" s="202"/>
      <c r="AI100" s="202">
        <v>20</v>
      </c>
      <c r="AJ100" s="202">
        <v>249</v>
      </c>
      <c r="AK100" s="202">
        <v>270</v>
      </c>
      <c r="AL100" s="202"/>
      <c r="AM100" s="204">
        <v>18000000</v>
      </c>
      <c r="AN100" s="202" t="s">
        <v>366</v>
      </c>
      <c r="AO100" s="202" t="s">
        <v>361</v>
      </c>
      <c r="AP100" s="202" t="s">
        <v>362</v>
      </c>
      <c r="AQ100" s="202"/>
      <c r="AR100" s="202"/>
      <c r="AS100" s="202"/>
      <c r="AT100" s="202"/>
      <c r="AU100" s="202"/>
    </row>
    <row r="101" spans="1:358" customFormat="1" ht="15.75" customHeight="1" x14ac:dyDescent="0.4">
      <c r="A101" s="202">
        <v>108</v>
      </c>
      <c r="B101" s="202" t="s">
        <v>357</v>
      </c>
      <c r="C101" s="202" t="s">
        <v>100</v>
      </c>
      <c r="D101" s="202" t="s">
        <v>105</v>
      </c>
      <c r="E101" s="202" t="s">
        <v>358</v>
      </c>
      <c r="F101" s="203" t="s">
        <v>367</v>
      </c>
      <c r="G101" s="217">
        <v>952.39636199999995</v>
      </c>
      <c r="H101" s="202">
        <v>1</v>
      </c>
      <c r="I101" s="202">
        <v>1</v>
      </c>
      <c r="J101" s="202">
        <v>1</v>
      </c>
      <c r="K101" s="202">
        <v>1</v>
      </c>
      <c r="L101" s="202">
        <v>1</v>
      </c>
      <c r="M101" s="202">
        <v>0</v>
      </c>
      <c r="N101" s="202">
        <v>1</v>
      </c>
      <c r="O101" s="202">
        <v>0</v>
      </c>
      <c r="P101" s="202">
        <v>0</v>
      </c>
      <c r="Q101" s="202">
        <v>0</v>
      </c>
      <c r="R101" s="202">
        <v>0</v>
      </c>
      <c r="S101" s="202">
        <v>0</v>
      </c>
      <c r="T101" s="202">
        <v>0</v>
      </c>
      <c r="U101" s="202">
        <v>1</v>
      </c>
      <c r="V101" s="202">
        <v>1</v>
      </c>
      <c r="W101" s="202">
        <v>0</v>
      </c>
      <c r="X101" s="202">
        <v>5</v>
      </c>
      <c r="Y101" s="202">
        <v>0</v>
      </c>
      <c r="Z101" s="202">
        <v>4</v>
      </c>
      <c r="AA101" s="202">
        <v>0</v>
      </c>
      <c r="AB101" s="202">
        <v>3</v>
      </c>
      <c r="AC101" s="202">
        <v>3</v>
      </c>
      <c r="AD101" s="202">
        <v>2</v>
      </c>
      <c r="AE101" s="202">
        <v>2</v>
      </c>
      <c r="AF101" s="202">
        <v>1</v>
      </c>
      <c r="AG101" s="202"/>
      <c r="AH101" s="202"/>
      <c r="AI101" s="202">
        <v>20</v>
      </c>
      <c r="AJ101" s="202">
        <v>871</v>
      </c>
      <c r="AK101" s="202">
        <v>964</v>
      </c>
      <c r="AL101" s="202"/>
      <c r="AM101" s="204">
        <v>60000000</v>
      </c>
      <c r="AN101" s="202" t="s">
        <v>368</v>
      </c>
      <c r="AO101" s="207" t="s">
        <v>369</v>
      </c>
      <c r="AP101" s="202" t="s">
        <v>362</v>
      </c>
      <c r="AQ101" s="202"/>
      <c r="AR101" s="202"/>
      <c r="AS101" s="202"/>
      <c r="AT101" s="202"/>
      <c r="AU101" s="202"/>
    </row>
    <row r="102" spans="1:358" customFormat="1" ht="15.75" customHeight="1" x14ac:dyDescent="0.4">
      <c r="A102" s="202">
        <v>109</v>
      </c>
      <c r="B102" s="202" t="s">
        <v>370</v>
      </c>
      <c r="C102" s="202" t="s">
        <v>100</v>
      </c>
      <c r="D102" s="202" t="s">
        <v>105</v>
      </c>
      <c r="E102" s="202" t="s">
        <v>371</v>
      </c>
      <c r="F102" s="207" t="s">
        <v>372</v>
      </c>
      <c r="G102" s="217">
        <v>639.03162899999995</v>
      </c>
      <c r="H102" s="202">
        <v>1</v>
      </c>
      <c r="I102" s="202">
        <v>1</v>
      </c>
      <c r="J102" s="202">
        <v>1</v>
      </c>
      <c r="K102" s="202">
        <v>1</v>
      </c>
      <c r="L102" s="202">
        <v>1</v>
      </c>
      <c r="M102" s="202">
        <v>0</v>
      </c>
      <c r="N102" s="202">
        <v>1</v>
      </c>
      <c r="O102" s="202">
        <v>0</v>
      </c>
      <c r="P102" s="202">
        <v>0</v>
      </c>
      <c r="Q102" s="202">
        <v>1</v>
      </c>
      <c r="R102" s="202">
        <v>0</v>
      </c>
      <c r="S102" s="202">
        <v>0</v>
      </c>
      <c r="T102" s="202">
        <v>0</v>
      </c>
      <c r="U102" s="202">
        <v>1</v>
      </c>
      <c r="V102" s="202">
        <v>1</v>
      </c>
      <c r="W102" s="202">
        <v>1</v>
      </c>
      <c r="X102" s="202">
        <v>5</v>
      </c>
      <c r="Y102" s="202">
        <v>0</v>
      </c>
      <c r="Z102" s="202">
        <v>4</v>
      </c>
      <c r="AA102" s="202">
        <v>0</v>
      </c>
      <c r="AB102" s="202">
        <v>3</v>
      </c>
      <c r="AC102" s="202">
        <v>3</v>
      </c>
      <c r="AD102" s="202">
        <v>0</v>
      </c>
      <c r="AE102" s="202">
        <v>2</v>
      </c>
      <c r="AF102" s="202">
        <v>1</v>
      </c>
      <c r="AG102" s="202"/>
      <c r="AH102" s="202"/>
      <c r="AI102" s="202">
        <v>18</v>
      </c>
      <c r="AJ102" s="202">
        <v>647</v>
      </c>
      <c r="AK102" s="202">
        <v>647</v>
      </c>
      <c r="AL102" s="202"/>
      <c r="AM102" s="204">
        <v>45000000</v>
      </c>
      <c r="AN102" s="202" t="s">
        <v>373</v>
      </c>
      <c r="AO102" s="202" t="s">
        <v>374</v>
      </c>
      <c r="AP102" s="202" t="s">
        <v>362</v>
      </c>
      <c r="AQ102" s="202"/>
      <c r="AR102" s="202"/>
      <c r="AS102" s="202"/>
      <c r="AT102" s="202"/>
      <c r="AU102" s="202"/>
    </row>
    <row r="103" spans="1:358" customFormat="1" ht="15.75" customHeight="1" x14ac:dyDescent="0.4">
      <c r="A103" s="202">
        <v>109</v>
      </c>
      <c r="B103" s="202" t="s">
        <v>370</v>
      </c>
      <c r="C103" s="202" t="s">
        <v>100</v>
      </c>
      <c r="D103" s="202" t="s">
        <v>105</v>
      </c>
      <c r="E103" s="202" t="s">
        <v>371</v>
      </c>
      <c r="F103" s="207" t="s">
        <v>375</v>
      </c>
      <c r="G103" s="217">
        <v>77.471462000000002</v>
      </c>
      <c r="H103" s="202">
        <v>1</v>
      </c>
      <c r="I103" s="202">
        <v>1</v>
      </c>
      <c r="J103" s="202">
        <v>1</v>
      </c>
      <c r="K103" s="202">
        <v>1</v>
      </c>
      <c r="L103" s="202">
        <v>1</v>
      </c>
      <c r="M103" s="202">
        <v>0</v>
      </c>
      <c r="N103" s="202">
        <v>1</v>
      </c>
      <c r="O103" s="202">
        <v>0</v>
      </c>
      <c r="P103" s="202">
        <v>0</v>
      </c>
      <c r="Q103" s="202">
        <v>1</v>
      </c>
      <c r="R103" s="202">
        <v>0</v>
      </c>
      <c r="S103" s="202">
        <v>0</v>
      </c>
      <c r="T103" s="202">
        <v>0</v>
      </c>
      <c r="U103" s="202">
        <v>1</v>
      </c>
      <c r="V103" s="202">
        <v>1</v>
      </c>
      <c r="W103" s="202">
        <v>1</v>
      </c>
      <c r="X103" s="202">
        <v>5</v>
      </c>
      <c r="Y103" s="202">
        <v>0</v>
      </c>
      <c r="Z103" s="202">
        <v>4</v>
      </c>
      <c r="AA103" s="202">
        <v>0</v>
      </c>
      <c r="AB103" s="202">
        <v>0</v>
      </c>
      <c r="AC103" s="202">
        <v>0</v>
      </c>
      <c r="AD103" s="202">
        <v>0</v>
      </c>
      <c r="AE103" s="202">
        <v>2</v>
      </c>
      <c r="AF103" s="202">
        <v>1</v>
      </c>
      <c r="AG103" s="202"/>
      <c r="AH103" s="202"/>
      <c r="AI103" s="202">
        <v>12</v>
      </c>
      <c r="AJ103" s="202">
        <v>78</v>
      </c>
      <c r="AK103" s="202">
        <v>78</v>
      </c>
      <c r="AL103" s="202"/>
      <c r="AM103" s="205">
        <v>3000000</v>
      </c>
      <c r="AN103" s="202" t="s">
        <v>373</v>
      </c>
      <c r="AO103" s="202" t="s">
        <v>376</v>
      </c>
      <c r="AP103" s="202" t="s">
        <v>362</v>
      </c>
      <c r="AQ103" s="202"/>
      <c r="AR103" s="202"/>
      <c r="AS103" s="202"/>
      <c r="AT103" s="202"/>
      <c r="AU103" s="202"/>
    </row>
    <row r="104" spans="1:358" customFormat="1" ht="15.75" customHeight="1" x14ac:dyDescent="0.4">
      <c r="A104" s="202">
        <v>109</v>
      </c>
      <c r="B104" s="202" t="s">
        <v>370</v>
      </c>
      <c r="C104" s="202" t="s">
        <v>100</v>
      </c>
      <c r="D104" s="202" t="s">
        <v>105</v>
      </c>
      <c r="E104" s="202" t="s">
        <v>371</v>
      </c>
      <c r="F104" s="207" t="s">
        <v>377</v>
      </c>
      <c r="G104" s="217">
        <v>101.152311</v>
      </c>
      <c r="H104" s="202">
        <v>1</v>
      </c>
      <c r="I104" s="202">
        <v>1</v>
      </c>
      <c r="J104" s="202">
        <v>1</v>
      </c>
      <c r="K104" s="202">
        <v>1</v>
      </c>
      <c r="L104" s="202">
        <v>1</v>
      </c>
      <c r="M104" s="202">
        <v>0</v>
      </c>
      <c r="N104" s="202">
        <v>1</v>
      </c>
      <c r="O104" s="202">
        <v>0</v>
      </c>
      <c r="P104" s="202">
        <v>0</v>
      </c>
      <c r="Q104" s="202">
        <v>1</v>
      </c>
      <c r="R104" s="202">
        <v>0</v>
      </c>
      <c r="S104" s="202">
        <v>0</v>
      </c>
      <c r="T104" s="202">
        <v>0</v>
      </c>
      <c r="U104" s="202">
        <v>0</v>
      </c>
      <c r="V104" s="202">
        <v>0</v>
      </c>
      <c r="W104" s="202">
        <v>0</v>
      </c>
      <c r="X104" s="202">
        <v>5</v>
      </c>
      <c r="Y104" s="202">
        <v>0</v>
      </c>
      <c r="Z104" s="202">
        <v>4</v>
      </c>
      <c r="AA104" s="202">
        <v>0</v>
      </c>
      <c r="AB104" s="202">
        <v>3</v>
      </c>
      <c r="AC104" s="202">
        <v>3</v>
      </c>
      <c r="AD104" s="202">
        <v>0</v>
      </c>
      <c r="AE104" s="202">
        <v>2</v>
      </c>
      <c r="AF104" s="202">
        <v>1</v>
      </c>
      <c r="AG104" s="202"/>
      <c r="AH104" s="202"/>
      <c r="AI104" s="202">
        <v>18</v>
      </c>
      <c r="AJ104" s="202">
        <v>102</v>
      </c>
      <c r="AK104" s="202">
        <v>102</v>
      </c>
      <c r="AL104" s="202"/>
      <c r="AM104" s="205">
        <v>8000000</v>
      </c>
      <c r="AN104" s="206" t="s">
        <v>378</v>
      </c>
      <c r="AO104" s="207" t="s">
        <v>379</v>
      </c>
      <c r="AP104" s="207" t="s">
        <v>380</v>
      </c>
      <c r="AQ104" s="202"/>
      <c r="AR104" s="202"/>
      <c r="AS104" s="202"/>
      <c r="AT104" s="202"/>
      <c r="AU104" s="202"/>
    </row>
    <row r="105" spans="1:358" customFormat="1" ht="15.75" customHeight="1" x14ac:dyDescent="0.4">
      <c r="A105" s="202">
        <v>109</v>
      </c>
      <c r="B105" s="202" t="s">
        <v>370</v>
      </c>
      <c r="C105" s="202" t="s">
        <v>100</v>
      </c>
      <c r="D105" s="202" t="s">
        <v>105</v>
      </c>
      <c r="E105" s="202" t="s">
        <v>371</v>
      </c>
      <c r="F105" s="207" t="s">
        <v>381</v>
      </c>
      <c r="G105" s="217">
        <v>94.848204999999993</v>
      </c>
      <c r="H105" s="202">
        <v>1</v>
      </c>
      <c r="I105" s="202">
        <v>1</v>
      </c>
      <c r="J105" s="202">
        <v>1</v>
      </c>
      <c r="K105" s="202">
        <v>1</v>
      </c>
      <c r="L105" s="202">
        <v>1</v>
      </c>
      <c r="M105" s="202">
        <v>0</v>
      </c>
      <c r="N105" s="202">
        <v>1</v>
      </c>
      <c r="O105" s="202">
        <v>0</v>
      </c>
      <c r="P105" s="202">
        <v>0</v>
      </c>
      <c r="Q105" s="202">
        <v>1</v>
      </c>
      <c r="R105" s="202">
        <v>0</v>
      </c>
      <c r="S105" s="202">
        <v>0</v>
      </c>
      <c r="T105" s="202">
        <v>0</v>
      </c>
      <c r="U105" s="202">
        <v>0</v>
      </c>
      <c r="V105" s="202">
        <v>0</v>
      </c>
      <c r="W105" s="202">
        <v>0</v>
      </c>
      <c r="X105" s="202">
        <v>5</v>
      </c>
      <c r="Y105" s="202">
        <v>0</v>
      </c>
      <c r="Z105" s="202">
        <v>4</v>
      </c>
      <c r="AA105" s="202">
        <v>0</v>
      </c>
      <c r="AB105" s="202">
        <v>3</v>
      </c>
      <c r="AC105" s="202">
        <v>3</v>
      </c>
      <c r="AD105" s="202">
        <v>0</v>
      </c>
      <c r="AE105" s="202">
        <v>2</v>
      </c>
      <c r="AF105" s="202">
        <v>1</v>
      </c>
      <c r="AG105" s="202"/>
      <c r="AH105" s="202"/>
      <c r="AI105" s="202">
        <v>18</v>
      </c>
      <c r="AJ105" s="202">
        <v>96</v>
      </c>
      <c r="AK105" s="202">
        <v>100</v>
      </c>
      <c r="AL105" s="202"/>
      <c r="AM105" s="205">
        <v>7000000</v>
      </c>
      <c r="AN105" s="206" t="s">
        <v>378</v>
      </c>
      <c r="AO105" s="202" t="s">
        <v>369</v>
      </c>
      <c r="AP105" s="202" t="s">
        <v>362</v>
      </c>
      <c r="AQ105" s="202"/>
      <c r="AR105" s="202"/>
      <c r="AS105" s="202"/>
      <c r="AT105" s="202"/>
      <c r="AU105" s="202"/>
    </row>
    <row r="106" spans="1:358" s="226" customFormat="1" ht="15.75" customHeight="1" x14ac:dyDescent="0.4">
      <c r="A106" s="221">
        <v>112</v>
      </c>
      <c r="B106" s="221" t="s">
        <v>382</v>
      </c>
      <c r="C106" s="222" t="s">
        <v>100</v>
      </c>
      <c r="D106" s="221" t="s">
        <v>105</v>
      </c>
      <c r="E106" s="221" t="s">
        <v>383</v>
      </c>
      <c r="F106" s="223" t="s">
        <v>384</v>
      </c>
      <c r="G106" s="218">
        <v>86.112526000000003</v>
      </c>
      <c r="H106" s="222">
        <v>1</v>
      </c>
      <c r="I106" s="222">
        <v>1</v>
      </c>
      <c r="J106" s="222">
        <v>1</v>
      </c>
      <c r="K106" s="222">
        <v>1</v>
      </c>
      <c r="L106" s="222">
        <v>1</v>
      </c>
      <c r="M106" s="222">
        <v>0</v>
      </c>
      <c r="N106" s="222">
        <v>0</v>
      </c>
      <c r="O106" s="222">
        <v>0</v>
      </c>
      <c r="P106" s="222">
        <v>0</v>
      </c>
      <c r="Q106" s="222">
        <v>0</v>
      </c>
      <c r="R106" s="222">
        <v>0</v>
      </c>
      <c r="S106" s="222">
        <v>0</v>
      </c>
      <c r="T106" s="222">
        <v>0</v>
      </c>
      <c r="U106" s="222">
        <v>0</v>
      </c>
      <c r="V106" s="222">
        <v>0</v>
      </c>
      <c r="W106" s="222">
        <v>0</v>
      </c>
      <c r="X106" s="222">
        <v>5</v>
      </c>
      <c r="Y106" s="224">
        <v>0</v>
      </c>
      <c r="Z106" s="222">
        <v>4</v>
      </c>
      <c r="AA106" s="224">
        <v>0</v>
      </c>
      <c r="AB106" s="224">
        <v>0</v>
      </c>
      <c r="AC106" s="222">
        <v>3</v>
      </c>
      <c r="AD106" s="222">
        <v>2</v>
      </c>
      <c r="AE106" s="222">
        <v>2</v>
      </c>
      <c r="AF106" s="222">
        <v>1</v>
      </c>
      <c r="AG106" s="222">
        <v>1</v>
      </c>
      <c r="AH106" s="222"/>
      <c r="AI106" s="222">
        <v>18</v>
      </c>
      <c r="AJ106" s="222">
        <v>85</v>
      </c>
      <c r="AK106" s="222">
        <v>85</v>
      </c>
      <c r="AL106" s="222"/>
      <c r="AM106" s="225">
        <v>6000000</v>
      </c>
      <c r="AN106" s="222" t="s">
        <v>385</v>
      </c>
      <c r="AO106" s="222" t="s">
        <v>386</v>
      </c>
      <c r="AP106" s="224" t="s">
        <v>362</v>
      </c>
      <c r="AQ106" s="222"/>
      <c r="AR106" s="222"/>
      <c r="AS106" s="222"/>
      <c r="AT106" s="222"/>
      <c r="AU106" s="222"/>
    </row>
    <row r="107" spans="1:358" s="230" customFormat="1" ht="15.75" customHeight="1" x14ac:dyDescent="0.4">
      <c r="A107" s="227">
        <v>112</v>
      </c>
      <c r="B107" s="227" t="s">
        <v>382</v>
      </c>
      <c r="C107" s="228" t="s">
        <v>100</v>
      </c>
      <c r="D107" s="227" t="s">
        <v>105</v>
      </c>
      <c r="E107" s="227" t="s">
        <v>383</v>
      </c>
      <c r="F107" s="228" t="s">
        <v>387</v>
      </c>
      <c r="G107" s="219"/>
      <c r="H107" s="224">
        <v>1</v>
      </c>
      <c r="I107" s="224">
        <v>1</v>
      </c>
      <c r="J107" s="224">
        <v>1</v>
      </c>
      <c r="K107" s="224">
        <v>1</v>
      </c>
      <c r="L107" s="224">
        <v>1</v>
      </c>
      <c r="M107" s="224">
        <v>0</v>
      </c>
      <c r="N107" s="224">
        <v>0</v>
      </c>
      <c r="O107" s="224">
        <v>0</v>
      </c>
      <c r="P107" s="224">
        <v>0</v>
      </c>
      <c r="Q107" s="224">
        <v>0</v>
      </c>
      <c r="R107" s="224">
        <v>0</v>
      </c>
      <c r="S107" s="224">
        <v>0</v>
      </c>
      <c r="T107" s="224">
        <v>0</v>
      </c>
      <c r="U107" s="224">
        <v>0</v>
      </c>
      <c r="V107" s="224">
        <v>0</v>
      </c>
      <c r="W107" s="224">
        <v>0</v>
      </c>
      <c r="X107" s="224">
        <v>5</v>
      </c>
      <c r="Y107" s="224">
        <v>0</v>
      </c>
      <c r="Z107" s="224">
        <v>4</v>
      </c>
      <c r="AA107" s="224">
        <v>0</v>
      </c>
      <c r="AB107" s="224">
        <v>0</v>
      </c>
      <c r="AC107" s="224">
        <v>0</v>
      </c>
      <c r="AD107" s="224">
        <v>0</v>
      </c>
      <c r="AE107" s="224">
        <v>2</v>
      </c>
      <c r="AF107" s="228">
        <v>1</v>
      </c>
      <c r="AG107" s="228">
        <v>1</v>
      </c>
      <c r="AH107" s="228"/>
      <c r="AI107" s="228">
        <v>13</v>
      </c>
      <c r="AJ107" s="228">
        <v>1.5</v>
      </c>
      <c r="AK107" s="228">
        <v>1.5</v>
      </c>
      <c r="AL107" s="228"/>
      <c r="AM107" s="229">
        <v>200000</v>
      </c>
      <c r="AN107" s="224" t="s">
        <v>388</v>
      </c>
      <c r="AO107" s="228"/>
      <c r="AP107" s="224" t="s">
        <v>389</v>
      </c>
      <c r="AQ107" s="228"/>
      <c r="AR107" s="228"/>
      <c r="AS107" s="228"/>
      <c r="AT107" s="228"/>
      <c r="AU107" s="228"/>
    </row>
    <row r="108" spans="1:358" s="226" customFormat="1" ht="15.75" customHeight="1" x14ac:dyDescent="0.4">
      <c r="A108" s="221">
        <v>113</v>
      </c>
      <c r="B108" s="221" t="s">
        <v>390</v>
      </c>
      <c r="C108" s="222" t="s">
        <v>100</v>
      </c>
      <c r="D108" s="221" t="s">
        <v>105</v>
      </c>
      <c r="E108" s="221" t="s">
        <v>391</v>
      </c>
      <c r="F108" s="221" t="s">
        <v>392</v>
      </c>
      <c r="G108" s="218">
        <v>188.03910200000001</v>
      </c>
      <c r="H108" s="224">
        <v>1</v>
      </c>
      <c r="I108" s="224">
        <v>1</v>
      </c>
      <c r="J108" s="224">
        <v>1</v>
      </c>
      <c r="K108" s="224">
        <v>1</v>
      </c>
      <c r="L108" s="224">
        <v>1</v>
      </c>
      <c r="M108" s="224">
        <v>0</v>
      </c>
      <c r="N108" s="224">
        <v>0</v>
      </c>
      <c r="O108" s="224">
        <v>0</v>
      </c>
      <c r="P108" s="224">
        <v>0</v>
      </c>
      <c r="Q108" s="224">
        <v>0</v>
      </c>
      <c r="R108" s="224">
        <v>0</v>
      </c>
      <c r="S108" s="224">
        <v>0</v>
      </c>
      <c r="T108" s="224">
        <v>0</v>
      </c>
      <c r="U108" s="223">
        <v>0</v>
      </c>
      <c r="V108" s="223">
        <v>0</v>
      </c>
      <c r="W108" s="223">
        <v>0</v>
      </c>
      <c r="X108" s="223">
        <v>5</v>
      </c>
      <c r="Y108" s="224">
        <v>0</v>
      </c>
      <c r="Z108" s="224">
        <v>4</v>
      </c>
      <c r="AA108" s="224">
        <v>0</v>
      </c>
      <c r="AB108" s="224">
        <v>0</v>
      </c>
      <c r="AC108" s="224">
        <v>0</v>
      </c>
      <c r="AD108" s="228">
        <v>2</v>
      </c>
      <c r="AE108" s="224">
        <v>0</v>
      </c>
      <c r="AF108" s="222">
        <v>1</v>
      </c>
      <c r="AG108" s="222">
        <v>1</v>
      </c>
      <c r="AH108" s="222"/>
      <c r="AI108" s="222">
        <v>13</v>
      </c>
      <c r="AJ108" s="223">
        <v>175</v>
      </c>
      <c r="AK108" s="223">
        <v>190</v>
      </c>
      <c r="AL108" s="222"/>
      <c r="AM108" s="231">
        <v>12000000</v>
      </c>
      <c r="AN108" s="223" t="s">
        <v>393</v>
      </c>
      <c r="AO108" s="222"/>
      <c r="AP108" s="223" t="s">
        <v>389</v>
      </c>
      <c r="AQ108" s="222"/>
      <c r="AR108" s="222"/>
      <c r="AS108" s="222"/>
      <c r="AT108" s="222"/>
      <c r="AU108" s="222"/>
    </row>
    <row r="109" spans="1:358" s="25" customFormat="1" x14ac:dyDescent="0.4">
      <c r="A109" s="25">
        <v>145</v>
      </c>
      <c r="B109" s="26" t="s">
        <v>123</v>
      </c>
      <c r="C109" s="25" t="s">
        <v>110</v>
      </c>
      <c r="D109" s="26" t="s">
        <v>122</v>
      </c>
      <c r="E109" s="26" t="s">
        <v>124</v>
      </c>
      <c r="F109" s="52" t="s">
        <v>301</v>
      </c>
      <c r="G109" s="132">
        <v>1968.97</v>
      </c>
      <c r="H109" s="52">
        <v>1</v>
      </c>
      <c r="I109" s="52">
        <v>1</v>
      </c>
      <c r="J109" s="52">
        <v>1</v>
      </c>
      <c r="K109" s="52">
        <v>1</v>
      </c>
      <c r="L109" s="52">
        <v>1</v>
      </c>
      <c r="M109" s="52">
        <v>1</v>
      </c>
      <c r="N109" s="52">
        <v>1</v>
      </c>
      <c r="O109" s="52">
        <v>0</v>
      </c>
      <c r="P109" s="52">
        <v>1</v>
      </c>
      <c r="Q109" s="52">
        <v>1</v>
      </c>
      <c r="R109" s="52">
        <v>2</v>
      </c>
      <c r="S109" s="52">
        <v>2</v>
      </c>
      <c r="T109" s="52">
        <v>2</v>
      </c>
      <c r="U109" s="52">
        <v>1</v>
      </c>
      <c r="V109" s="52">
        <v>1</v>
      </c>
      <c r="W109" s="52">
        <v>1</v>
      </c>
      <c r="X109" s="52">
        <v>5</v>
      </c>
      <c r="Y109" s="52">
        <v>5</v>
      </c>
      <c r="Z109" s="52">
        <v>4</v>
      </c>
      <c r="AA109" s="52">
        <v>0</v>
      </c>
      <c r="AB109" s="52">
        <v>0</v>
      </c>
      <c r="AC109" s="52">
        <v>3</v>
      </c>
      <c r="AD109" s="52">
        <v>2</v>
      </c>
      <c r="AE109" s="52">
        <v>2</v>
      </c>
      <c r="AF109" s="52">
        <v>0</v>
      </c>
      <c r="AG109" s="52">
        <v>0</v>
      </c>
      <c r="AH109" s="52">
        <v>-1</v>
      </c>
      <c r="AI109" s="52">
        <f t="shared" si="3"/>
        <v>40</v>
      </c>
      <c r="AJ109" s="132">
        <v>1968.97</v>
      </c>
      <c r="AK109" s="52"/>
      <c r="AL109" s="52"/>
      <c r="AM109" s="55"/>
      <c r="AN109" s="52"/>
      <c r="AO109" s="52"/>
      <c r="AP109" s="52"/>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c r="IU109" s="1"/>
      <c r="IV109" s="1"/>
      <c r="IW109" s="1"/>
      <c r="IX109" s="1"/>
      <c r="IY109" s="1"/>
      <c r="IZ109" s="1"/>
      <c r="JA109" s="1"/>
      <c r="JB109" s="1"/>
      <c r="JC109" s="1"/>
      <c r="JD109" s="1"/>
      <c r="JE109" s="1"/>
      <c r="JF109" s="1"/>
      <c r="JG109" s="1"/>
      <c r="JH109" s="1"/>
      <c r="JI109" s="1"/>
      <c r="JJ109" s="1"/>
      <c r="JK109" s="1"/>
      <c r="JL109" s="1"/>
      <c r="JM109" s="1"/>
      <c r="JN109" s="1"/>
      <c r="JO109" s="1"/>
      <c r="JP109" s="1"/>
      <c r="JQ109" s="1"/>
      <c r="JR109" s="1"/>
      <c r="JS109" s="1"/>
      <c r="JT109" s="1"/>
      <c r="JU109" s="1"/>
      <c r="JV109" s="1"/>
      <c r="JW109" s="1"/>
      <c r="JX109" s="1"/>
      <c r="JY109" s="1"/>
      <c r="JZ109" s="1"/>
      <c r="KA109" s="1"/>
      <c r="KB109" s="1"/>
      <c r="KC109" s="1"/>
      <c r="KD109" s="1"/>
      <c r="KE109" s="1"/>
      <c r="KF109" s="1"/>
      <c r="KG109" s="1"/>
      <c r="KH109" s="1"/>
      <c r="KI109" s="1"/>
      <c r="KJ109" s="1"/>
      <c r="KK109" s="1"/>
      <c r="KL109" s="1"/>
      <c r="KM109" s="1"/>
      <c r="KN109" s="1"/>
      <c r="KO109" s="1"/>
      <c r="KP109" s="1"/>
      <c r="KQ109" s="1"/>
      <c r="KR109" s="1"/>
      <c r="KS109" s="1"/>
      <c r="KT109" s="1"/>
      <c r="KU109" s="1"/>
      <c r="KV109" s="1"/>
      <c r="KW109" s="1"/>
      <c r="KX109" s="1"/>
      <c r="KY109" s="1"/>
      <c r="KZ109" s="1"/>
      <c r="LA109" s="1"/>
      <c r="LB109" s="1"/>
      <c r="LC109" s="1"/>
      <c r="LD109" s="1"/>
      <c r="LE109" s="1"/>
      <c r="LF109" s="1"/>
      <c r="LG109" s="1"/>
      <c r="LH109" s="1"/>
      <c r="LI109" s="1"/>
      <c r="LJ109" s="1"/>
      <c r="LK109" s="1"/>
      <c r="LL109" s="1"/>
      <c r="LM109" s="1"/>
      <c r="LN109" s="1"/>
      <c r="LO109" s="1"/>
      <c r="LP109" s="1"/>
      <c r="LQ109" s="1"/>
      <c r="LR109" s="1"/>
      <c r="LS109" s="1"/>
      <c r="LT109" s="1"/>
      <c r="LU109" s="1"/>
      <c r="LV109" s="1"/>
      <c r="LW109" s="1"/>
      <c r="LX109" s="1"/>
      <c r="LY109" s="1"/>
      <c r="LZ109" s="1"/>
      <c r="MA109" s="1"/>
      <c r="MB109" s="1"/>
      <c r="MC109" s="1"/>
      <c r="MD109" s="1"/>
      <c r="ME109" s="1"/>
      <c r="MF109" s="1"/>
      <c r="MG109" s="1"/>
      <c r="MH109" s="1"/>
      <c r="MI109" s="1"/>
      <c r="MJ109" s="1"/>
      <c r="MK109" s="1"/>
      <c r="ML109" s="1"/>
      <c r="MM109" s="1"/>
      <c r="MN109" s="1"/>
      <c r="MO109" s="1"/>
      <c r="MP109" s="1"/>
      <c r="MQ109" s="1"/>
      <c r="MR109" s="1"/>
      <c r="MS109" s="1"/>
      <c r="MT109" s="1"/>
    </row>
    <row r="110" spans="1:358" s="87" customFormat="1" x14ac:dyDescent="0.4">
      <c r="B110" s="88"/>
      <c r="C110" s="87" t="s">
        <v>110</v>
      </c>
      <c r="D110" s="88" t="s">
        <v>122</v>
      </c>
      <c r="E110" s="88" t="s">
        <v>300</v>
      </c>
      <c r="F110" s="90" t="s">
        <v>247</v>
      </c>
      <c r="G110" s="127">
        <v>3129.17</v>
      </c>
      <c r="H110" s="90">
        <v>1</v>
      </c>
      <c r="I110" s="90">
        <v>1</v>
      </c>
      <c r="J110" s="90">
        <v>1</v>
      </c>
      <c r="K110" s="90">
        <v>1</v>
      </c>
      <c r="L110" s="90">
        <v>1</v>
      </c>
      <c r="M110" s="90">
        <v>1</v>
      </c>
      <c r="N110" s="90">
        <v>1</v>
      </c>
      <c r="O110" s="90">
        <v>1</v>
      </c>
      <c r="P110" s="90">
        <v>1</v>
      </c>
      <c r="Q110" s="90">
        <v>1</v>
      </c>
      <c r="R110" s="90">
        <v>0</v>
      </c>
      <c r="S110" s="90">
        <v>2</v>
      </c>
      <c r="T110" s="90">
        <v>0</v>
      </c>
      <c r="U110" s="90">
        <v>1</v>
      </c>
      <c r="V110" s="90">
        <v>1</v>
      </c>
      <c r="W110" s="90">
        <v>1</v>
      </c>
      <c r="X110" s="90">
        <v>5</v>
      </c>
      <c r="Y110" s="90">
        <v>0</v>
      </c>
      <c r="Z110" s="90">
        <v>4</v>
      </c>
      <c r="AA110" s="90">
        <v>0</v>
      </c>
      <c r="AB110" s="90">
        <v>0</v>
      </c>
      <c r="AC110" s="90">
        <v>3</v>
      </c>
      <c r="AD110" s="90">
        <v>2</v>
      </c>
      <c r="AE110" s="90">
        <v>2</v>
      </c>
      <c r="AF110" s="90">
        <v>1</v>
      </c>
      <c r="AG110" s="90">
        <v>0</v>
      </c>
      <c r="AH110" s="90">
        <v>0</v>
      </c>
      <c r="AI110" s="90">
        <f t="shared" si="3"/>
        <v>32</v>
      </c>
      <c r="AJ110" s="127">
        <v>3129.17</v>
      </c>
      <c r="AK110" s="90"/>
      <c r="AL110" s="90"/>
      <c r="AM110" s="93"/>
      <c r="AN110" s="90"/>
      <c r="AO110" s="90"/>
      <c r="AP110" s="90"/>
    </row>
    <row r="111" spans="1:358" s="137" customFormat="1" x14ac:dyDescent="0.4">
      <c r="B111" s="136"/>
      <c r="C111" s="137" t="s">
        <v>110</v>
      </c>
      <c r="D111" s="136" t="s">
        <v>122</v>
      </c>
      <c r="E111" s="138" t="s">
        <v>302</v>
      </c>
      <c r="F111" s="139" t="s">
        <v>307</v>
      </c>
      <c r="G111" s="140">
        <v>2002.32858878</v>
      </c>
      <c r="H111" s="139">
        <v>1</v>
      </c>
      <c r="I111" s="139">
        <v>1</v>
      </c>
      <c r="J111" s="139">
        <v>1</v>
      </c>
      <c r="K111" s="139">
        <v>1</v>
      </c>
      <c r="L111" s="139">
        <v>1</v>
      </c>
      <c r="M111" s="139">
        <v>0</v>
      </c>
      <c r="N111" s="139">
        <v>1</v>
      </c>
      <c r="O111" s="139">
        <v>1</v>
      </c>
      <c r="P111" s="139">
        <v>0</v>
      </c>
      <c r="Q111" s="139">
        <v>1</v>
      </c>
      <c r="R111" s="139">
        <v>0</v>
      </c>
      <c r="S111" s="139">
        <v>2</v>
      </c>
      <c r="T111" s="139">
        <v>0</v>
      </c>
      <c r="U111" s="139">
        <v>0</v>
      </c>
      <c r="V111" s="139">
        <v>0</v>
      </c>
      <c r="W111" s="139">
        <v>0</v>
      </c>
      <c r="X111" s="139">
        <v>0</v>
      </c>
      <c r="Y111" s="139">
        <v>0</v>
      </c>
      <c r="Z111" s="139">
        <v>0</v>
      </c>
      <c r="AA111" s="139">
        <v>0</v>
      </c>
      <c r="AB111" s="139">
        <v>0</v>
      </c>
      <c r="AC111" s="139">
        <v>0</v>
      </c>
      <c r="AD111" s="139">
        <v>0</v>
      </c>
      <c r="AE111" s="139">
        <v>0</v>
      </c>
      <c r="AF111" s="139">
        <v>0</v>
      </c>
      <c r="AG111" s="139">
        <v>0</v>
      </c>
      <c r="AH111" s="139">
        <v>0</v>
      </c>
      <c r="AI111" s="139">
        <f t="shared" ref="AI111:AI115" si="4">H111+I111+J111+K111+L111+M111+N111+O111+P111+Q111+R111+S111+T111+U111+V111+W111+X111+Y111+Z111+AA111+AB111+AC111+AD111+AE111+AF111+AG111-AH111</f>
        <v>10</v>
      </c>
      <c r="AJ111" s="140">
        <v>2002.32858878</v>
      </c>
      <c r="AK111" s="139"/>
      <c r="AL111" s="139"/>
      <c r="AM111" s="141"/>
      <c r="AN111" s="139"/>
      <c r="AO111" s="139"/>
      <c r="AP111" s="139"/>
    </row>
    <row r="112" spans="1:358" s="137" customFormat="1" x14ac:dyDescent="0.4">
      <c r="B112" s="136"/>
      <c r="C112" s="137" t="s">
        <v>110</v>
      </c>
      <c r="D112" s="136" t="s">
        <v>122</v>
      </c>
      <c r="E112" s="138" t="s">
        <v>303</v>
      </c>
      <c r="F112" s="139" t="s">
        <v>308</v>
      </c>
      <c r="G112" s="140">
        <v>285.27272698000002</v>
      </c>
      <c r="H112" s="139">
        <v>1</v>
      </c>
      <c r="I112" s="139">
        <v>1</v>
      </c>
      <c r="J112" s="139">
        <v>1</v>
      </c>
      <c r="K112" s="139">
        <v>1</v>
      </c>
      <c r="L112" s="139">
        <v>1</v>
      </c>
      <c r="M112" s="139">
        <v>0</v>
      </c>
      <c r="N112" s="139">
        <v>1</v>
      </c>
      <c r="O112" s="139">
        <v>0</v>
      </c>
      <c r="P112" s="139">
        <v>1</v>
      </c>
      <c r="Q112" s="139">
        <v>1</v>
      </c>
      <c r="R112" s="139">
        <v>0</v>
      </c>
      <c r="S112" s="139">
        <v>2</v>
      </c>
      <c r="T112" s="139">
        <v>0</v>
      </c>
      <c r="U112" s="139">
        <v>0</v>
      </c>
      <c r="V112" s="139">
        <v>0</v>
      </c>
      <c r="W112" s="139">
        <v>0</v>
      </c>
      <c r="X112" s="139">
        <v>0</v>
      </c>
      <c r="Y112" s="139">
        <v>0</v>
      </c>
      <c r="Z112" s="139">
        <v>0</v>
      </c>
      <c r="AA112" s="139">
        <v>0</v>
      </c>
      <c r="AB112" s="139">
        <v>0</v>
      </c>
      <c r="AC112" s="139">
        <v>0</v>
      </c>
      <c r="AD112" s="139">
        <v>0</v>
      </c>
      <c r="AE112" s="139">
        <v>0</v>
      </c>
      <c r="AF112" s="139">
        <v>0</v>
      </c>
      <c r="AG112" s="139">
        <v>0</v>
      </c>
      <c r="AH112" s="139">
        <v>0</v>
      </c>
      <c r="AI112" s="139">
        <f t="shared" si="4"/>
        <v>10</v>
      </c>
      <c r="AJ112" s="140">
        <v>285.27272698000002</v>
      </c>
      <c r="AK112" s="139"/>
      <c r="AL112" s="139"/>
      <c r="AM112" s="141"/>
      <c r="AN112" s="139"/>
      <c r="AO112" s="139"/>
      <c r="AP112" s="139"/>
    </row>
    <row r="113" spans="1:42" s="137" customFormat="1" x14ac:dyDescent="0.4">
      <c r="B113" s="136"/>
      <c r="C113" s="137" t="s">
        <v>110</v>
      </c>
      <c r="D113" s="136" t="s">
        <v>122</v>
      </c>
      <c r="E113" s="138" t="s">
        <v>304</v>
      </c>
      <c r="F113" s="139" t="s">
        <v>309</v>
      </c>
      <c r="G113" s="140">
        <v>1122.7596313199999</v>
      </c>
      <c r="H113" s="139">
        <v>1</v>
      </c>
      <c r="I113" s="139">
        <v>1</v>
      </c>
      <c r="J113" s="139">
        <v>1</v>
      </c>
      <c r="K113" s="139">
        <v>1</v>
      </c>
      <c r="L113" s="139">
        <v>1</v>
      </c>
      <c r="M113" s="139">
        <v>0</v>
      </c>
      <c r="N113" s="139">
        <v>0</v>
      </c>
      <c r="O113" s="139">
        <v>0</v>
      </c>
      <c r="P113" s="139">
        <v>1</v>
      </c>
      <c r="Q113" s="139">
        <v>1</v>
      </c>
      <c r="R113" s="139">
        <v>0</v>
      </c>
      <c r="S113" s="139">
        <v>2</v>
      </c>
      <c r="T113" s="139">
        <v>0</v>
      </c>
      <c r="U113" s="139">
        <v>0</v>
      </c>
      <c r="V113" s="139">
        <v>0</v>
      </c>
      <c r="W113" s="139">
        <v>0</v>
      </c>
      <c r="X113" s="139">
        <v>0</v>
      </c>
      <c r="Y113" s="139">
        <v>0</v>
      </c>
      <c r="Z113" s="139">
        <v>0</v>
      </c>
      <c r="AA113" s="139">
        <v>0</v>
      </c>
      <c r="AB113" s="139">
        <v>0</v>
      </c>
      <c r="AC113" s="139">
        <v>0</v>
      </c>
      <c r="AD113" s="139">
        <v>0</v>
      </c>
      <c r="AE113" s="139">
        <v>0</v>
      </c>
      <c r="AF113" s="139">
        <v>0</v>
      </c>
      <c r="AG113" s="139">
        <v>0</v>
      </c>
      <c r="AH113" s="139">
        <v>0</v>
      </c>
      <c r="AI113" s="139">
        <f t="shared" si="4"/>
        <v>9</v>
      </c>
      <c r="AJ113" s="140">
        <v>1122.7596313199999</v>
      </c>
      <c r="AK113" s="139"/>
      <c r="AL113" s="139"/>
      <c r="AM113" s="141"/>
      <c r="AN113" s="139"/>
      <c r="AO113" s="139"/>
      <c r="AP113" s="139"/>
    </row>
    <row r="114" spans="1:42" s="137" customFormat="1" x14ac:dyDescent="0.4">
      <c r="B114" s="136"/>
      <c r="C114" s="137" t="s">
        <v>110</v>
      </c>
      <c r="D114" s="136" t="s">
        <v>122</v>
      </c>
      <c r="E114" s="138" t="s">
        <v>305</v>
      </c>
      <c r="F114" s="139" t="s">
        <v>310</v>
      </c>
      <c r="G114" s="140">
        <v>184.20868573499999</v>
      </c>
      <c r="H114" s="139">
        <v>1</v>
      </c>
      <c r="I114" s="139">
        <v>1</v>
      </c>
      <c r="J114" s="139">
        <v>1</v>
      </c>
      <c r="K114" s="139">
        <v>1</v>
      </c>
      <c r="L114" s="139">
        <v>1</v>
      </c>
      <c r="M114" s="139">
        <v>0</v>
      </c>
      <c r="N114" s="139">
        <v>1</v>
      </c>
      <c r="O114" s="139">
        <v>0</v>
      </c>
      <c r="P114" s="139">
        <v>1</v>
      </c>
      <c r="Q114" s="139">
        <v>1</v>
      </c>
      <c r="R114" s="139">
        <v>0</v>
      </c>
      <c r="S114" s="139">
        <v>2</v>
      </c>
      <c r="T114" s="139">
        <v>0</v>
      </c>
      <c r="U114" s="139">
        <v>0</v>
      </c>
      <c r="V114" s="139">
        <v>0</v>
      </c>
      <c r="W114" s="139">
        <v>0</v>
      </c>
      <c r="X114" s="139">
        <v>0</v>
      </c>
      <c r="Y114" s="139">
        <v>0</v>
      </c>
      <c r="Z114" s="139">
        <v>0</v>
      </c>
      <c r="AA114" s="139">
        <v>0</v>
      </c>
      <c r="AB114" s="139">
        <v>0</v>
      </c>
      <c r="AC114" s="139">
        <v>0</v>
      </c>
      <c r="AD114" s="139">
        <v>0</v>
      </c>
      <c r="AE114" s="139">
        <v>0</v>
      </c>
      <c r="AF114" s="139">
        <v>0</v>
      </c>
      <c r="AG114" s="139">
        <v>0</v>
      </c>
      <c r="AH114" s="139">
        <v>0</v>
      </c>
      <c r="AI114" s="139">
        <f t="shared" si="4"/>
        <v>10</v>
      </c>
      <c r="AJ114" s="140">
        <v>184.20868573499999</v>
      </c>
      <c r="AK114" s="139"/>
      <c r="AL114" s="139"/>
      <c r="AM114" s="141"/>
      <c r="AN114" s="139"/>
      <c r="AO114" s="139"/>
      <c r="AP114" s="139"/>
    </row>
    <row r="115" spans="1:42" s="137" customFormat="1" x14ac:dyDescent="0.4">
      <c r="B115" s="136"/>
      <c r="C115" s="137" t="s">
        <v>110</v>
      </c>
      <c r="D115" s="136" t="s">
        <v>122</v>
      </c>
      <c r="E115" s="138" t="s">
        <v>306</v>
      </c>
      <c r="F115" s="139" t="s">
        <v>311</v>
      </c>
      <c r="G115" s="140">
        <v>260.56654551600002</v>
      </c>
      <c r="H115" s="139">
        <v>1</v>
      </c>
      <c r="I115" s="139">
        <v>1</v>
      </c>
      <c r="J115" s="139">
        <v>1</v>
      </c>
      <c r="K115" s="139">
        <v>1</v>
      </c>
      <c r="L115" s="139">
        <v>1</v>
      </c>
      <c r="M115" s="139">
        <v>1</v>
      </c>
      <c r="N115" s="139">
        <v>1</v>
      </c>
      <c r="O115" s="139">
        <v>0</v>
      </c>
      <c r="P115" s="139">
        <v>1</v>
      </c>
      <c r="Q115" s="139">
        <v>1</v>
      </c>
      <c r="R115" s="139">
        <v>0</v>
      </c>
      <c r="S115" s="139">
        <v>2</v>
      </c>
      <c r="T115" s="139">
        <v>0</v>
      </c>
      <c r="U115" s="139">
        <v>0</v>
      </c>
      <c r="V115" s="139">
        <v>0</v>
      </c>
      <c r="W115" s="139">
        <v>0</v>
      </c>
      <c r="X115" s="139">
        <v>0</v>
      </c>
      <c r="Y115" s="139">
        <v>0</v>
      </c>
      <c r="Z115" s="139">
        <v>0</v>
      </c>
      <c r="AA115" s="139">
        <v>0</v>
      </c>
      <c r="AB115" s="139">
        <v>0</v>
      </c>
      <c r="AC115" s="139">
        <v>0</v>
      </c>
      <c r="AD115" s="139">
        <v>0</v>
      </c>
      <c r="AE115" s="139">
        <v>0</v>
      </c>
      <c r="AF115" s="139">
        <v>0</v>
      </c>
      <c r="AG115" s="139">
        <v>0</v>
      </c>
      <c r="AH115" s="139">
        <v>0</v>
      </c>
      <c r="AI115" s="139">
        <f t="shared" si="4"/>
        <v>11</v>
      </c>
      <c r="AJ115" s="140">
        <v>260.56654551600002</v>
      </c>
      <c r="AK115" s="139"/>
      <c r="AL115" s="139"/>
      <c r="AM115" s="141"/>
      <c r="AN115" s="139"/>
      <c r="AO115" s="139"/>
      <c r="AP115" s="139"/>
    </row>
    <row r="116" spans="1:42" x14ac:dyDescent="0.4">
      <c r="A116" s="1"/>
      <c r="E116" s="85"/>
      <c r="F116" s="86"/>
      <c r="G116" s="125"/>
      <c r="H116" s="86"/>
      <c r="I116" s="86"/>
      <c r="J116" s="86"/>
      <c r="K116" s="86"/>
      <c r="L116" s="86"/>
      <c r="M116" s="86"/>
      <c r="N116" s="86"/>
      <c r="O116" s="86"/>
      <c r="P116" s="86"/>
      <c r="Q116" s="86"/>
      <c r="R116" s="86"/>
      <c r="S116" s="86"/>
      <c r="T116" s="56"/>
      <c r="U116" s="86"/>
      <c r="V116" s="86"/>
      <c r="W116" s="86"/>
      <c r="X116" s="86"/>
      <c r="Y116" s="86"/>
      <c r="Z116" s="86"/>
      <c r="AA116" s="86"/>
      <c r="AB116" s="86"/>
      <c r="AC116" s="86"/>
      <c r="AD116" s="86"/>
      <c r="AE116" s="86"/>
      <c r="AF116" s="86"/>
      <c r="AG116" s="86"/>
      <c r="AH116" s="86"/>
      <c r="AI116" s="86"/>
      <c r="AJ116" s="125"/>
      <c r="AK116" s="56"/>
      <c r="AL116" s="56"/>
      <c r="AM116" s="51"/>
      <c r="AN116" s="56"/>
      <c r="AO116" s="56"/>
      <c r="AP116" s="56"/>
    </row>
    <row r="117" spans="1:42" x14ac:dyDescent="0.4">
      <c r="A117" s="1" t="s">
        <v>349</v>
      </c>
      <c r="D117" s="2" t="s">
        <v>12</v>
      </c>
      <c r="E117" s="133" t="str">
        <f>HYPERLINK("https://www.google.com/maps/d/edit?mid=1zNJ6SMOUnhupjbdFCgkaGNhQhXs2ZyU&amp;usp=sharing", "Región Pacífico Norte (BC, BCS)")</f>
        <v>Región Pacífico Norte (BC, BCS)</v>
      </c>
      <c r="F117" s="86"/>
      <c r="G117" s="125"/>
      <c r="H117" s="86"/>
      <c r="I117" s="86"/>
      <c r="J117" s="86"/>
      <c r="K117" s="86"/>
      <c r="L117" s="86"/>
      <c r="M117" s="86"/>
      <c r="N117" s="86"/>
      <c r="O117" s="86"/>
      <c r="P117" s="86"/>
      <c r="Q117" s="86"/>
      <c r="R117" s="86"/>
      <c r="S117" s="86"/>
      <c r="T117" s="56"/>
      <c r="U117" s="86"/>
      <c r="V117" s="86"/>
      <c r="W117" s="86"/>
      <c r="X117" s="86"/>
      <c r="Y117" s="86"/>
      <c r="Z117" s="86"/>
      <c r="AA117" s="86"/>
      <c r="AB117" s="86"/>
      <c r="AC117" s="86"/>
      <c r="AD117" s="86"/>
      <c r="AE117" s="86"/>
      <c r="AF117" s="86"/>
      <c r="AG117" s="86"/>
      <c r="AH117" s="86"/>
      <c r="AI117" s="86"/>
      <c r="AJ117" s="125"/>
      <c r="AK117" s="56"/>
      <c r="AL117" s="56"/>
      <c r="AM117" s="51"/>
      <c r="AN117" s="56"/>
      <c r="AO117" s="56"/>
      <c r="AP117" s="56"/>
    </row>
    <row r="118" spans="1:42" x14ac:dyDescent="0.4">
      <c r="A118" s="1"/>
      <c r="E118" s="133" t="str">
        <f>HYPERLINK("https://www.google.com/maps/d/edit?mid=1IBvvTGKWMdBClSUI7ZPpK9EyPueHsVA&amp;usp=sharing", "Región Pacífico Norte (Son, Sin, Nay)")</f>
        <v>Región Pacífico Norte (Son, Sin, Nay)</v>
      </c>
      <c r="F118" s="86"/>
      <c r="G118" s="125"/>
      <c r="H118" s="86"/>
      <c r="I118" s="86"/>
      <c r="J118" s="86"/>
      <c r="K118" s="86"/>
      <c r="L118" s="86"/>
      <c r="M118" s="86"/>
      <c r="N118" s="86"/>
      <c r="O118" s="86"/>
      <c r="P118" s="86"/>
      <c r="Q118" s="86"/>
      <c r="R118" s="86"/>
      <c r="S118" s="86"/>
      <c r="T118" s="56"/>
      <c r="U118" s="86"/>
      <c r="V118" s="86"/>
      <c r="W118" s="86"/>
      <c r="X118" s="86"/>
      <c r="Y118" s="86"/>
      <c r="Z118" s="86"/>
      <c r="AA118" s="86"/>
      <c r="AB118" s="86"/>
      <c r="AC118" s="86"/>
      <c r="AD118" s="86"/>
      <c r="AE118" s="86"/>
      <c r="AF118" s="86"/>
      <c r="AG118" s="86"/>
      <c r="AH118" s="86"/>
      <c r="AI118" s="86"/>
      <c r="AJ118" s="125"/>
      <c r="AK118" s="56"/>
      <c r="AL118" s="56"/>
      <c r="AM118" s="51"/>
      <c r="AN118" s="56"/>
      <c r="AO118" s="56"/>
      <c r="AP118" s="56"/>
    </row>
    <row r="119" spans="1:42" x14ac:dyDescent="0.4">
      <c r="A119" s="1"/>
      <c r="D119" s="2" t="s">
        <v>70</v>
      </c>
      <c r="E119" s="133" t="str">
        <f>HYPERLINK("https://www.google.com/maps/d/edit?mid=1-PBStmFCnYROrMbwvyLBsRd7rQAGDIY&amp;usp=sharing", "Región Pacífico Centro")</f>
        <v>Región Pacífico Centro</v>
      </c>
      <c r="F119" s="86"/>
      <c r="G119" s="125"/>
      <c r="H119" s="86"/>
      <c r="I119" s="86"/>
      <c r="J119" s="86"/>
      <c r="K119" s="86"/>
      <c r="L119" s="86"/>
      <c r="M119" s="86"/>
      <c r="N119" s="86"/>
      <c r="O119" s="86"/>
      <c r="P119" s="86"/>
      <c r="Q119" s="86"/>
      <c r="R119" s="86"/>
      <c r="S119" s="86"/>
      <c r="T119" s="56"/>
      <c r="U119" s="86"/>
      <c r="V119" s="86"/>
      <c r="W119" s="86"/>
      <c r="X119" s="86"/>
      <c r="Y119" s="86"/>
      <c r="Z119" s="86"/>
      <c r="AA119" s="86"/>
      <c r="AB119" s="86"/>
      <c r="AC119" s="86"/>
      <c r="AD119" s="86"/>
      <c r="AE119" s="86"/>
      <c r="AF119" s="86"/>
      <c r="AG119" s="86"/>
      <c r="AH119" s="86"/>
      <c r="AI119" s="86"/>
      <c r="AJ119" s="125"/>
      <c r="AK119" s="56"/>
      <c r="AL119" s="56"/>
      <c r="AM119" s="51"/>
      <c r="AN119" s="56"/>
      <c r="AO119" s="56"/>
      <c r="AP119" s="56"/>
    </row>
    <row r="120" spans="1:42" x14ac:dyDescent="0.4">
      <c r="A120" s="1"/>
      <c r="D120" s="2" t="s">
        <v>86</v>
      </c>
      <c r="E120" s="133" t="str">
        <f>HYPERLINK("https://www.google.com/maps/d/edit?mid=1VrIAMrDhc1WAcUFV2NRKc7Nmxcj4LQk&amp;usp=sharing", "Región Pacífico Sur")</f>
        <v>Región Pacífico Sur</v>
      </c>
      <c r="F120" s="86"/>
      <c r="G120" s="125"/>
      <c r="H120" s="86"/>
      <c r="I120" s="86"/>
      <c r="J120" s="86"/>
      <c r="K120" s="86"/>
      <c r="L120" s="86"/>
      <c r="M120" s="86"/>
      <c r="N120" s="86"/>
      <c r="O120" s="86"/>
      <c r="P120" s="86"/>
      <c r="Q120" s="86"/>
      <c r="R120" s="86"/>
      <c r="S120" s="86"/>
      <c r="T120" s="56"/>
      <c r="U120" s="86"/>
      <c r="V120" s="86"/>
      <c r="W120" s="86"/>
      <c r="X120" s="86"/>
      <c r="Y120" s="86"/>
      <c r="Z120" s="86"/>
      <c r="AA120" s="86"/>
      <c r="AB120" s="86"/>
      <c r="AC120" s="86"/>
      <c r="AD120" s="86"/>
      <c r="AE120" s="86"/>
      <c r="AF120" s="86"/>
      <c r="AG120" s="86"/>
      <c r="AH120" s="86"/>
      <c r="AI120" s="86"/>
      <c r="AJ120" s="125"/>
      <c r="AK120" s="56"/>
      <c r="AL120" s="56"/>
      <c r="AM120" s="51"/>
      <c r="AN120" s="56"/>
      <c r="AO120" s="56"/>
      <c r="AP120" s="56"/>
    </row>
    <row r="121" spans="1:42" x14ac:dyDescent="0.4">
      <c r="A121" s="1"/>
      <c r="D121" s="2" t="s">
        <v>100</v>
      </c>
      <c r="E121" s="133" t="str">
        <f>HYPERLINK("https://www.google.com/maps/d/edit?mid=1NH2CIplvx5fzZJ9keJnh4w58Yfv3T9E&amp;usp=sharing", "Región Golfo de México")</f>
        <v>Región Golfo de México</v>
      </c>
      <c r="F121" s="86"/>
      <c r="G121" s="125"/>
      <c r="H121" s="86"/>
      <c r="I121" s="86"/>
      <c r="J121" s="86"/>
      <c r="K121" s="86"/>
      <c r="L121" s="86"/>
      <c r="M121" s="86"/>
      <c r="N121" s="86"/>
      <c r="O121" s="86"/>
      <c r="P121" s="86"/>
      <c r="Q121" s="86"/>
      <c r="R121" s="86"/>
      <c r="S121" s="86"/>
      <c r="T121" s="56"/>
      <c r="U121" s="86"/>
      <c r="V121" s="86"/>
      <c r="W121" s="86"/>
      <c r="X121" s="86"/>
      <c r="Y121" s="86"/>
      <c r="Z121" s="86"/>
      <c r="AA121" s="86"/>
      <c r="AB121" s="86"/>
      <c r="AC121" s="86"/>
      <c r="AD121" s="86"/>
      <c r="AE121" s="86"/>
      <c r="AF121" s="86"/>
      <c r="AG121" s="86"/>
      <c r="AH121" s="86"/>
      <c r="AI121" s="86"/>
      <c r="AJ121" s="125"/>
      <c r="AK121" s="56"/>
      <c r="AL121" s="56"/>
      <c r="AM121" s="51"/>
      <c r="AN121" s="56"/>
      <c r="AO121" s="56"/>
      <c r="AP121" s="56"/>
    </row>
    <row r="122" spans="1:42" x14ac:dyDescent="0.4">
      <c r="A122" s="1"/>
      <c r="D122" s="2" t="s">
        <v>110</v>
      </c>
      <c r="E122" s="133" t="str">
        <f>HYPERLINK("https://www.google.com/maps/d/edit?mid=1k79OzGKfYwZH2DHgRanxzCC9w7t2GlE&amp;usp=sharing", "Región Península de Yucatán")</f>
        <v>Región Península de Yucatán</v>
      </c>
      <c r="F122" s="86"/>
      <c r="G122" s="125"/>
      <c r="H122" s="86"/>
      <c r="I122" s="86"/>
      <c r="J122" s="86"/>
      <c r="K122" s="86"/>
      <c r="L122" s="86"/>
      <c r="M122" s="86"/>
      <c r="N122" s="86"/>
      <c r="O122" s="86"/>
      <c r="P122" s="86"/>
      <c r="Q122" s="86"/>
      <c r="R122" s="86"/>
      <c r="S122" s="86"/>
      <c r="T122" s="56"/>
      <c r="U122" s="86"/>
      <c r="V122" s="86"/>
      <c r="W122" s="86"/>
      <c r="X122" s="86"/>
      <c r="Y122" s="86"/>
      <c r="Z122" s="86"/>
      <c r="AA122" s="86"/>
      <c r="AB122" s="86"/>
      <c r="AC122" s="86"/>
      <c r="AD122" s="86"/>
      <c r="AE122" s="86"/>
      <c r="AF122" s="86"/>
      <c r="AG122" s="86"/>
      <c r="AH122" s="86"/>
      <c r="AI122" s="86"/>
      <c r="AJ122" s="125"/>
      <c r="AK122" s="56"/>
      <c r="AL122" s="56"/>
      <c r="AM122" s="51"/>
      <c r="AN122" s="56"/>
      <c r="AO122" s="56"/>
      <c r="AP122" s="56"/>
    </row>
    <row r="123" spans="1:42" x14ac:dyDescent="0.4">
      <c r="A123" s="1"/>
      <c r="E123" s="85"/>
      <c r="F123" s="86"/>
      <c r="G123" s="121"/>
      <c r="H123" s="56"/>
      <c r="I123" s="86"/>
      <c r="J123" s="86"/>
      <c r="K123" s="86"/>
      <c r="L123" s="86"/>
      <c r="M123" s="86"/>
      <c r="N123" s="86"/>
      <c r="O123" s="86"/>
      <c r="P123" s="86"/>
      <c r="Q123" s="86"/>
      <c r="R123" s="86"/>
      <c r="S123" s="86"/>
      <c r="T123" s="56"/>
      <c r="U123" s="86"/>
      <c r="V123" s="86"/>
      <c r="W123" s="86"/>
      <c r="X123" s="86"/>
      <c r="Y123" s="86"/>
      <c r="Z123" s="86"/>
      <c r="AA123" s="86"/>
      <c r="AB123" s="86"/>
      <c r="AC123" s="86"/>
      <c r="AD123" s="86"/>
      <c r="AE123" s="86"/>
      <c r="AF123" s="86"/>
      <c r="AG123" s="86"/>
      <c r="AH123" s="86"/>
      <c r="AI123" s="86"/>
      <c r="AJ123" s="56"/>
      <c r="AK123" s="56"/>
      <c r="AL123" s="56"/>
      <c r="AM123" s="51"/>
      <c r="AN123" s="56"/>
      <c r="AO123" s="56"/>
      <c r="AP123" s="56"/>
    </row>
    <row r="124" spans="1:42" x14ac:dyDescent="0.4">
      <c r="A124" s="237" t="s">
        <v>319</v>
      </c>
      <c r="B124" s="237"/>
      <c r="C124" s="237"/>
      <c r="D124" s="2" t="s">
        <v>320</v>
      </c>
      <c r="E124" s="85"/>
      <c r="F124" s="86"/>
      <c r="G124" s="83"/>
      <c r="H124" s="56"/>
      <c r="I124" s="86"/>
      <c r="J124" s="86"/>
      <c r="K124" s="86"/>
      <c r="L124" s="86"/>
      <c r="M124" s="86"/>
      <c r="N124" s="86"/>
      <c r="O124" s="86"/>
      <c r="P124" s="86"/>
      <c r="Q124" s="86"/>
      <c r="R124" s="86"/>
      <c r="S124" s="86"/>
      <c r="T124" s="56"/>
      <c r="U124" s="86"/>
      <c r="V124" s="86"/>
      <c r="W124" s="86"/>
      <c r="X124" s="86"/>
      <c r="Y124" s="86"/>
      <c r="Z124" s="86"/>
      <c r="AA124" s="86"/>
      <c r="AB124" s="86"/>
      <c r="AC124" s="86"/>
      <c r="AD124" s="86"/>
      <c r="AE124" s="86"/>
      <c r="AF124" s="86"/>
      <c r="AG124" s="86"/>
      <c r="AH124" s="86"/>
      <c r="AI124" s="86"/>
      <c r="AJ124" s="56"/>
      <c r="AK124" s="56"/>
      <c r="AL124" s="56"/>
      <c r="AM124" s="51"/>
      <c r="AN124" s="56"/>
      <c r="AO124" s="56"/>
      <c r="AP124" s="56"/>
    </row>
    <row r="125" spans="1:42" x14ac:dyDescent="0.4">
      <c r="A125" s="1"/>
      <c r="D125" s="2" t="s">
        <v>322</v>
      </c>
      <c r="E125" s="85"/>
      <c r="F125" s="86"/>
      <c r="G125" s="83"/>
      <c r="H125" s="56"/>
      <c r="I125" s="86"/>
      <c r="J125" s="86"/>
      <c r="K125" s="86"/>
      <c r="L125" s="86"/>
      <c r="M125" s="86"/>
      <c r="N125" s="86"/>
      <c r="O125" s="86"/>
      <c r="P125" s="86"/>
      <c r="Q125" s="86"/>
      <c r="R125" s="86"/>
      <c r="S125" s="86"/>
      <c r="T125" s="56"/>
      <c r="U125" s="86"/>
      <c r="V125" s="86"/>
      <c r="W125" s="86"/>
      <c r="X125" s="86"/>
      <c r="Y125" s="86"/>
      <c r="Z125" s="86"/>
      <c r="AA125" s="86"/>
      <c r="AB125" s="86"/>
      <c r="AC125" s="86"/>
      <c r="AD125" s="86"/>
      <c r="AE125" s="86"/>
      <c r="AF125" s="86"/>
      <c r="AG125" s="86"/>
      <c r="AH125" s="86"/>
      <c r="AI125" s="86"/>
      <c r="AJ125" s="56"/>
      <c r="AK125" s="56"/>
      <c r="AL125" s="56"/>
      <c r="AM125" s="51"/>
      <c r="AN125" s="56"/>
      <c r="AO125" s="56"/>
      <c r="AP125" s="56"/>
    </row>
    <row r="126" spans="1:42" x14ac:dyDescent="0.4">
      <c r="A126" s="1"/>
      <c r="E126" s="85"/>
      <c r="F126" s="86"/>
      <c r="G126" s="83"/>
      <c r="H126" s="56"/>
      <c r="I126" s="86"/>
      <c r="J126" s="86"/>
      <c r="K126" s="86"/>
      <c r="L126" s="86"/>
      <c r="M126" s="86"/>
      <c r="N126" s="86"/>
      <c r="O126" s="86"/>
      <c r="P126" s="86"/>
      <c r="Q126" s="86"/>
      <c r="R126" s="86"/>
      <c r="S126" s="86"/>
      <c r="T126" s="56"/>
      <c r="U126" s="86"/>
      <c r="V126" s="86"/>
      <c r="W126" s="86"/>
      <c r="X126" s="86"/>
      <c r="Y126" s="86"/>
      <c r="Z126" s="86"/>
      <c r="AA126" s="86"/>
      <c r="AB126" s="86"/>
      <c r="AC126" s="86"/>
      <c r="AD126" s="86"/>
      <c r="AE126" s="86"/>
      <c r="AF126" s="86"/>
      <c r="AG126" s="86"/>
      <c r="AH126" s="86"/>
      <c r="AI126" s="86"/>
      <c r="AJ126" s="56"/>
      <c r="AK126" s="56"/>
      <c r="AL126" s="56"/>
      <c r="AM126" s="51"/>
      <c r="AN126" s="56"/>
      <c r="AO126" s="56"/>
      <c r="AP126" s="56"/>
    </row>
    <row r="127" spans="1:42" x14ac:dyDescent="0.4">
      <c r="A127" s="1" t="s">
        <v>321</v>
      </c>
      <c r="D127" s="2" t="s">
        <v>323</v>
      </c>
      <c r="E127" s="85"/>
      <c r="F127" s="86"/>
      <c r="G127" s="83"/>
      <c r="H127" s="56"/>
      <c r="I127" s="86"/>
      <c r="J127" s="86"/>
      <c r="K127" s="86"/>
      <c r="L127" s="86"/>
      <c r="M127" s="86"/>
      <c r="N127" s="86"/>
      <c r="O127" s="86"/>
      <c r="P127" s="86"/>
      <c r="Q127" s="86"/>
      <c r="R127" s="86"/>
      <c r="S127" s="86"/>
      <c r="T127" s="56"/>
      <c r="U127" s="86"/>
      <c r="V127" s="86"/>
      <c r="W127" s="86"/>
      <c r="X127" s="86"/>
      <c r="Y127" s="86"/>
      <c r="Z127" s="86"/>
      <c r="AA127" s="86"/>
      <c r="AB127" s="86"/>
      <c r="AC127" s="86"/>
      <c r="AD127" s="86"/>
      <c r="AE127" s="86"/>
      <c r="AF127" s="86"/>
      <c r="AG127" s="86"/>
      <c r="AH127" s="86"/>
      <c r="AI127" s="86"/>
      <c r="AJ127" s="56"/>
      <c r="AK127" s="56"/>
      <c r="AL127" s="56"/>
      <c r="AM127" s="51"/>
      <c r="AN127" s="56"/>
      <c r="AO127" s="56"/>
      <c r="AP127" s="56"/>
    </row>
    <row r="128" spans="1:42" x14ac:dyDescent="0.4">
      <c r="A128" s="1"/>
      <c r="F128" s="56"/>
      <c r="G128" s="83"/>
      <c r="H128" s="56"/>
      <c r="I128" s="56"/>
      <c r="J128" s="56"/>
      <c r="K128" s="56"/>
      <c r="L128" s="56"/>
      <c r="M128" s="56"/>
      <c r="N128" s="56"/>
      <c r="O128" s="56"/>
      <c r="P128" s="56"/>
      <c r="Q128" s="56"/>
      <c r="R128" s="56"/>
      <c r="S128" s="56"/>
      <c r="T128" s="56"/>
      <c r="U128" s="56"/>
      <c r="V128" s="56"/>
      <c r="W128" s="56"/>
      <c r="X128" s="56"/>
      <c r="Y128" s="56"/>
      <c r="Z128" s="56"/>
      <c r="AA128" s="56"/>
      <c r="AB128" s="56"/>
      <c r="AC128" s="56"/>
      <c r="AD128" s="56"/>
      <c r="AE128" s="56"/>
      <c r="AF128" s="56"/>
      <c r="AG128" s="56"/>
      <c r="AH128" s="56"/>
      <c r="AI128" s="56"/>
      <c r="AJ128" s="56"/>
      <c r="AK128" s="56"/>
      <c r="AL128" s="56"/>
      <c r="AM128" s="51"/>
      <c r="AN128" s="56"/>
      <c r="AO128" s="56"/>
      <c r="AP128" s="56"/>
    </row>
    <row r="129" spans="1:42" x14ac:dyDescent="0.4">
      <c r="A129" s="1"/>
      <c r="F129" s="56"/>
      <c r="G129" s="83"/>
      <c r="H129" s="56"/>
      <c r="I129" s="56"/>
      <c r="J129" s="56"/>
      <c r="K129" s="56"/>
      <c r="L129" s="56"/>
      <c r="M129" s="56"/>
      <c r="N129" s="56"/>
      <c r="O129" s="56"/>
      <c r="P129" s="56"/>
      <c r="Q129" s="56"/>
      <c r="R129" s="56"/>
      <c r="S129" s="56"/>
      <c r="T129" s="56"/>
      <c r="U129" s="56"/>
      <c r="V129" s="56"/>
      <c r="W129" s="56"/>
      <c r="X129" s="56"/>
      <c r="Y129" s="56"/>
      <c r="Z129" s="56"/>
      <c r="AA129" s="56"/>
      <c r="AB129" s="56"/>
      <c r="AC129" s="56"/>
      <c r="AD129" s="56"/>
      <c r="AE129" s="56"/>
      <c r="AF129" s="56"/>
      <c r="AG129" s="56"/>
      <c r="AH129" s="56"/>
      <c r="AI129" s="56"/>
      <c r="AJ129" s="56"/>
      <c r="AK129" s="56"/>
      <c r="AL129" s="56"/>
      <c r="AM129" s="51"/>
      <c r="AN129" s="56"/>
      <c r="AO129" s="56"/>
      <c r="AP129" s="56"/>
    </row>
    <row r="130" spans="1:42" x14ac:dyDescent="0.4">
      <c r="A130" s="1"/>
      <c r="F130" s="56"/>
      <c r="G130" s="83"/>
      <c r="H130" s="56"/>
      <c r="I130" s="56"/>
      <c r="J130" s="56"/>
      <c r="K130" s="56"/>
      <c r="L130" s="56"/>
      <c r="M130" s="56"/>
      <c r="N130" s="56"/>
      <c r="O130" s="56"/>
      <c r="P130" s="56"/>
      <c r="Q130" s="56"/>
      <c r="R130" s="56"/>
      <c r="S130" s="56"/>
      <c r="T130" s="56"/>
      <c r="U130" s="56"/>
      <c r="V130" s="56"/>
      <c r="W130" s="56"/>
      <c r="X130" s="56"/>
      <c r="Y130" s="56"/>
      <c r="Z130" s="56"/>
      <c r="AA130" s="56"/>
      <c r="AB130" s="56"/>
      <c r="AC130" s="56"/>
      <c r="AD130" s="56"/>
      <c r="AE130" s="56"/>
      <c r="AF130" s="56"/>
      <c r="AG130" s="56"/>
      <c r="AH130" s="56"/>
      <c r="AI130" s="56"/>
      <c r="AJ130" s="56"/>
      <c r="AK130" s="56"/>
      <c r="AL130" s="56"/>
      <c r="AM130" s="51"/>
      <c r="AN130" s="56"/>
      <c r="AO130" s="56"/>
      <c r="AP130" s="56"/>
    </row>
    <row r="131" spans="1:42" x14ac:dyDescent="0.4">
      <c r="A131" s="1"/>
      <c r="F131" s="56"/>
      <c r="G131" s="83"/>
      <c r="H131" s="56"/>
      <c r="I131" s="56"/>
      <c r="J131" s="56"/>
      <c r="K131" s="56"/>
      <c r="L131" s="56"/>
      <c r="M131" s="56"/>
      <c r="N131" s="56"/>
      <c r="O131" s="56"/>
      <c r="P131" s="56"/>
      <c r="Q131" s="56"/>
      <c r="R131" s="56"/>
      <c r="S131" s="56"/>
      <c r="T131" s="56"/>
      <c r="U131" s="56"/>
      <c r="V131" s="56"/>
      <c r="W131" s="56"/>
      <c r="X131" s="56"/>
      <c r="Y131" s="56"/>
      <c r="Z131" s="56"/>
      <c r="AA131" s="56"/>
      <c r="AB131" s="56"/>
      <c r="AC131" s="56"/>
      <c r="AD131" s="56"/>
      <c r="AE131" s="56"/>
      <c r="AF131" s="56"/>
      <c r="AG131" s="56"/>
      <c r="AH131" s="56"/>
      <c r="AI131" s="56"/>
      <c r="AJ131" s="56"/>
      <c r="AK131" s="56"/>
      <c r="AL131" s="56"/>
      <c r="AM131" s="51"/>
      <c r="AN131" s="56"/>
      <c r="AO131" s="56"/>
      <c r="AP131" s="56"/>
    </row>
    <row r="132" spans="1:42" x14ac:dyDescent="0.4">
      <c r="A132" s="1"/>
      <c r="F132" s="56"/>
      <c r="G132" s="83"/>
      <c r="H132" s="56"/>
      <c r="I132" s="56"/>
      <c r="J132" s="56"/>
      <c r="K132" s="56"/>
      <c r="L132" s="56"/>
      <c r="M132" s="56"/>
      <c r="N132" s="56"/>
      <c r="O132" s="56"/>
      <c r="P132" s="56"/>
      <c r="Q132" s="56"/>
      <c r="R132" s="56"/>
      <c r="S132" s="56"/>
      <c r="T132" s="56"/>
      <c r="U132" s="56"/>
      <c r="V132" s="56"/>
      <c r="W132" s="56"/>
      <c r="X132" s="56"/>
      <c r="Y132" s="56"/>
      <c r="Z132" s="56"/>
      <c r="AA132" s="56"/>
      <c r="AB132" s="56"/>
      <c r="AC132" s="56"/>
      <c r="AD132" s="56"/>
      <c r="AE132" s="56"/>
      <c r="AF132" s="56"/>
      <c r="AG132" s="56"/>
      <c r="AH132" s="56"/>
      <c r="AI132" s="56"/>
      <c r="AJ132" s="56"/>
      <c r="AK132" s="56"/>
      <c r="AL132" s="56"/>
      <c r="AM132" s="51"/>
      <c r="AN132" s="56"/>
      <c r="AO132" s="56"/>
      <c r="AP132" s="56"/>
    </row>
    <row r="133" spans="1:42" x14ac:dyDescent="0.4">
      <c r="A133" s="236" t="s">
        <v>298</v>
      </c>
      <c r="B133" s="236"/>
      <c r="C133" s="236"/>
      <c r="F133" s="56"/>
      <c r="G133" s="83"/>
      <c r="H133" s="56"/>
      <c r="I133" s="56"/>
      <c r="J133" s="56"/>
      <c r="K133" s="56"/>
      <c r="L133" s="56"/>
      <c r="M133" s="56"/>
      <c r="N133" s="56"/>
      <c r="O133" s="56"/>
      <c r="P133" s="56"/>
      <c r="Q133" s="56"/>
      <c r="R133" s="56"/>
      <c r="S133" s="56"/>
      <c r="T133" s="56"/>
      <c r="U133" s="56"/>
      <c r="V133" s="56"/>
      <c r="W133" s="56"/>
      <c r="X133" s="56"/>
      <c r="Y133" s="56"/>
      <c r="Z133" s="56"/>
      <c r="AA133" s="56"/>
      <c r="AB133" s="56"/>
      <c r="AC133" s="56"/>
      <c r="AD133" s="56"/>
      <c r="AE133" s="56"/>
      <c r="AF133" s="56"/>
      <c r="AG133" s="56"/>
      <c r="AH133" s="56"/>
      <c r="AI133" s="56"/>
      <c r="AJ133" s="56"/>
      <c r="AK133" s="56"/>
      <c r="AL133" s="56"/>
      <c r="AM133" s="51"/>
      <c r="AN133" s="56"/>
      <c r="AO133" s="56"/>
      <c r="AP133" s="56"/>
    </row>
    <row r="134" spans="1:42" x14ac:dyDescent="0.4">
      <c r="A134" s="136" t="s">
        <v>299</v>
      </c>
      <c r="B134" s="136"/>
      <c r="C134" s="137"/>
      <c r="D134" s="136"/>
      <c r="F134" s="56"/>
      <c r="G134" s="83"/>
      <c r="H134" s="56"/>
      <c r="I134" s="56"/>
      <c r="J134" s="56"/>
      <c r="K134" s="56"/>
      <c r="L134" s="56"/>
      <c r="M134" s="56"/>
      <c r="N134" s="56"/>
      <c r="O134" s="56"/>
      <c r="P134" s="56"/>
      <c r="Q134" s="56"/>
      <c r="R134" s="56"/>
      <c r="S134" s="56"/>
      <c r="T134" s="56"/>
      <c r="U134" s="56"/>
      <c r="V134" s="56"/>
      <c r="W134" s="56"/>
      <c r="X134" s="56"/>
      <c r="Y134" s="56"/>
      <c r="Z134" s="56"/>
      <c r="AA134" s="56"/>
      <c r="AB134" s="56"/>
      <c r="AC134" s="56"/>
      <c r="AD134" s="56"/>
      <c r="AE134" s="56"/>
      <c r="AF134" s="56"/>
      <c r="AG134" s="56"/>
      <c r="AH134" s="56"/>
      <c r="AI134" s="56"/>
      <c r="AJ134" s="56"/>
      <c r="AK134" s="56"/>
      <c r="AL134" s="56"/>
      <c r="AM134" s="51"/>
      <c r="AN134" s="56"/>
      <c r="AO134" s="56"/>
      <c r="AP134" s="56"/>
    </row>
    <row r="137" spans="1:42" x14ac:dyDescent="0.4">
      <c r="A137" s="2" t="s">
        <v>187</v>
      </c>
    </row>
    <row r="138" spans="1:42" x14ac:dyDescent="0.4">
      <c r="A138" s="235" t="s">
        <v>189</v>
      </c>
      <c r="B138" s="235"/>
      <c r="C138" s="235"/>
      <c r="D138" s="235"/>
      <c r="E138" s="235"/>
    </row>
    <row r="139" spans="1:42" x14ac:dyDescent="0.4">
      <c r="A139" s="232" t="s">
        <v>186</v>
      </c>
      <c r="B139" s="232"/>
      <c r="C139" s="232"/>
    </row>
    <row r="140" spans="1:42" x14ac:dyDescent="0.4">
      <c r="A140" s="233" t="s">
        <v>183</v>
      </c>
      <c r="B140" s="233"/>
    </row>
    <row r="141" spans="1:42" x14ac:dyDescent="0.4">
      <c r="A141" s="234" t="s">
        <v>185</v>
      </c>
      <c r="B141" s="234"/>
    </row>
    <row r="142" spans="1:42" x14ac:dyDescent="0.4">
      <c r="A142" s="1"/>
    </row>
    <row r="143" spans="1:42" x14ac:dyDescent="0.4">
      <c r="A143" s="41" t="s">
        <v>188</v>
      </c>
      <c r="B143" s="42"/>
      <c r="C143" s="41"/>
    </row>
  </sheetData>
  <autoFilter ref="A3:AO109"/>
  <sortState ref="A4:AQ199">
    <sortCondition ref="D4"/>
  </sortState>
  <mergeCells count="23">
    <mergeCell ref="AJ58:AJ60"/>
    <mergeCell ref="AJ93:AJ94"/>
    <mergeCell ref="AJ4:AJ6"/>
    <mergeCell ref="AJ7:AJ9"/>
    <mergeCell ref="AJ10:AJ11"/>
    <mergeCell ref="AJ19:AJ21"/>
    <mergeCell ref="AJ47:AJ48"/>
    <mergeCell ref="G1:T1"/>
    <mergeCell ref="U1:W1"/>
    <mergeCell ref="N2:Q2"/>
    <mergeCell ref="R2:T2"/>
    <mergeCell ref="G7:G9"/>
    <mergeCell ref="A124:C124"/>
    <mergeCell ref="X2:AH2"/>
    <mergeCell ref="U2:W2"/>
    <mergeCell ref="G2:M2"/>
    <mergeCell ref="G4:G6"/>
    <mergeCell ref="G10:G11"/>
    <mergeCell ref="A139:C139"/>
    <mergeCell ref="A140:B140"/>
    <mergeCell ref="A141:B141"/>
    <mergeCell ref="A138:E138"/>
    <mergeCell ref="A133:C13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Sitios - Areas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 Teresa Rodriguez</dc:creator>
  <cp:lastModifiedBy>José Alberto Alcantara Maya</cp:lastModifiedBy>
  <dcterms:created xsi:type="dcterms:W3CDTF">2025-02-06T22:57:22Z</dcterms:created>
  <dcterms:modified xsi:type="dcterms:W3CDTF">2025-07-09T00:08:10Z</dcterms:modified>
</cp:coreProperties>
</file>